
<file path=[Content_Types].xml><?xml version="1.0" encoding="utf-8"?>
<Types xmlns="http://schemas.openxmlformats.org/package/2006/content-type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ocialmarketfoundation.sharepoint.com/Shared Documents/PROJECTS/Citizens Advice - Energy/Research/"/>
    </mc:Choice>
  </mc:AlternateContent>
  <xr:revisionPtr revIDLastSave="2" documentId="8_{5C9FB9AC-4BF2-495C-B5F3-E9530E18AC02}" xr6:coauthVersionLast="47" xr6:coauthVersionMax="47" xr10:uidLastSave="{742D2787-A394-487F-890B-7B4E955F8FA5}"/>
  <bookViews>
    <workbookView xWindow="0" yWindow="15" windowWidth="28800" windowHeight="15585" xr2:uid="{00000000-000D-0000-FFFF-FFFF00000000}"/>
  </bookViews>
  <sheets>
    <sheet name="Cover Sheet" sheetId="1" r:id="rId1"/>
    <sheet name="Contents" sheetId="2" r:id="rId2"/>
    <sheet name="Full Results"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 name="Table 45" sheetId="48" r:id="rId48"/>
    <sheet name="Table 46" sheetId="49" r:id="rId49"/>
    <sheet name="Table 47" sheetId="50" r:id="rId50"/>
    <sheet name="Table 48" sheetId="51" r:id="rId51"/>
    <sheet name="Table 49" sheetId="52" r:id="rId52"/>
    <sheet name="Table 50" sheetId="53" r:id="rId53"/>
    <sheet name="Table 51" sheetId="54" r:id="rId54"/>
    <sheet name="Table 52" sheetId="55" r:id="rId55"/>
    <sheet name="Table 53" sheetId="56" r:id="rId56"/>
    <sheet name="Table 54" sheetId="57" r:id="rId57"/>
    <sheet name="Table 55" sheetId="58" r:id="rId58"/>
    <sheet name="Table 56" sheetId="59" r:id="rId59"/>
    <sheet name="Table 57" sheetId="60" r:id="rId60"/>
    <sheet name="Table 58" sheetId="61"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61" l="1"/>
  <c r="B23" i="60"/>
  <c r="B18" i="59"/>
  <c r="B18" i="58"/>
  <c r="B16" i="57"/>
  <c r="B23" i="56"/>
  <c r="B16" i="55"/>
  <c r="B19" i="54"/>
  <c r="B19" i="53"/>
  <c r="B18" i="52"/>
  <c r="B22" i="51"/>
  <c r="B22" i="50"/>
  <c r="B22" i="49"/>
  <c r="B22" i="48"/>
  <c r="B22" i="47"/>
  <c r="B18" i="46"/>
  <c r="B22" i="45"/>
  <c r="B18" i="44"/>
  <c r="B18" i="43"/>
  <c r="B17" i="42"/>
  <c r="B16" i="41"/>
  <c r="B25" i="40"/>
  <c r="B25" i="39"/>
  <c r="B25" i="38"/>
  <c r="B16" i="37"/>
  <c r="B16" i="36"/>
  <c r="B16" i="35"/>
  <c r="B16" i="34"/>
  <c r="B18" i="33"/>
  <c r="B27" i="32"/>
  <c r="B27" i="31"/>
  <c r="B16" i="30"/>
  <c r="B22" i="29"/>
  <c r="B17" i="28"/>
  <c r="B18" i="27"/>
  <c r="B22" i="26"/>
  <c r="B22" i="25"/>
  <c r="B22" i="24"/>
  <c r="B22" i="23"/>
  <c r="B26" i="22"/>
  <c r="B24" i="21"/>
  <c r="B22" i="20"/>
  <c r="B22" i="19"/>
  <c r="B22" i="18"/>
  <c r="B16" i="17"/>
  <c r="B16" i="16"/>
  <c r="B16" i="15"/>
  <c r="B16" i="14"/>
  <c r="B16" i="13"/>
  <c r="B16" i="12"/>
  <c r="B16" i="11"/>
  <c r="B17" i="10"/>
  <c r="B16" i="9"/>
  <c r="B16" i="8"/>
  <c r="B16" i="7"/>
  <c r="B16" i="6"/>
  <c r="B16" i="5"/>
  <c r="B16" i="4"/>
  <c r="E66" i="2"/>
  <c r="D66" i="2"/>
  <c r="E65" i="2"/>
  <c r="D65" i="2"/>
  <c r="E64" i="2"/>
  <c r="D64" i="2"/>
  <c r="E63" i="2"/>
  <c r="D63" i="2"/>
  <c r="E62" i="2"/>
  <c r="D62" i="2"/>
  <c r="E61" i="2"/>
  <c r="D61" i="2"/>
  <c r="E60" i="2"/>
  <c r="D60" i="2"/>
  <c r="E59" i="2"/>
  <c r="D59" i="2"/>
  <c r="E58" i="2"/>
  <c r="D58" i="2"/>
  <c r="E57" i="2"/>
  <c r="D57" i="2"/>
  <c r="E56" i="2"/>
  <c r="D56"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41" i="2"/>
  <c r="D41" i="2"/>
  <c r="E40" i="2"/>
  <c r="D40"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D16" i="2"/>
  <c r="E15" i="2"/>
  <c r="D15" i="2"/>
  <c r="E14" i="2"/>
  <c r="D14" i="2"/>
  <c r="E13" i="2"/>
  <c r="D13" i="2"/>
  <c r="E12" i="2"/>
  <c r="D12" i="2"/>
  <c r="E11" i="2"/>
  <c r="D11" i="2"/>
  <c r="E10" i="2"/>
  <c r="D10" i="2"/>
  <c r="D9" i="2"/>
  <c r="D6" i="2"/>
  <c r="F20" i="1"/>
</calcChain>
</file>

<file path=xl/sharedStrings.xml><?xml version="1.0" encoding="utf-8"?>
<sst xmlns="http://schemas.openxmlformats.org/spreadsheetml/2006/main" count="6682" uniqueCount="308">
  <si>
    <t>Fieldwork:</t>
  </si>
  <si>
    <t>21st Oct - 25th Oct 2022</t>
  </si>
  <si>
    <t xml:space="preserve">Interview Method: </t>
  </si>
  <si>
    <t>Online Survey</t>
  </si>
  <si>
    <t>Population represented:</t>
  </si>
  <si>
    <t>UK Adults</t>
  </si>
  <si>
    <t>Sample size:</t>
  </si>
  <si>
    <t>Methodology:</t>
  </si>
  <si>
    <t>All results are weighted using Iterative Proportional Fitting, or 'Raking'. The results are  weighted by interlocking age &amp; gender, region and social grade to Nationally Representative Proportions</t>
  </si>
  <si>
    <t>Public First is a member of the BPC and abides by its rules. For more information please contact the Public First polling team:</t>
  </si>
  <si>
    <t>Table of Contents</t>
  </si>
  <si>
    <t>Individual Tables</t>
  </si>
  <si>
    <t>Full Result Row</t>
  </si>
  <si>
    <t>Question Base</t>
  </si>
  <si>
    <t/>
  </si>
  <si>
    <t>Total</t>
  </si>
  <si>
    <t>Male</t>
  </si>
  <si>
    <t>Female</t>
  </si>
  <si>
    <t>Unweighted</t>
  </si>
  <si>
    <t>Weighted</t>
  </si>
  <si>
    <t>18-24</t>
  </si>
  <si>
    <t>25-34</t>
  </si>
  <si>
    <t>35-44</t>
  </si>
  <si>
    <t>45-54</t>
  </si>
  <si>
    <t>55-64</t>
  </si>
  <si>
    <t>65+</t>
  </si>
  <si>
    <t>AB</t>
  </si>
  <si>
    <t>C1</t>
  </si>
  <si>
    <t>C2</t>
  </si>
  <si>
    <t>DE</t>
  </si>
  <si>
    <t>London</t>
  </si>
  <si>
    <t>South East</t>
  </si>
  <si>
    <t>South West</t>
  </si>
  <si>
    <t>East of England</t>
  </si>
  <si>
    <t>East Midlands</t>
  </si>
  <si>
    <t>West Midlands</t>
  </si>
  <si>
    <t>Yorkshire and the Humber</t>
  </si>
  <si>
    <t>North East</t>
  </si>
  <si>
    <t>North West</t>
  </si>
  <si>
    <t>Scotland</t>
  </si>
  <si>
    <t>Wales</t>
  </si>
  <si>
    <t>Northern Ireland</t>
  </si>
  <si>
    <t>No annual income</t>
  </si>
  <si>
    <t>Less than £10,000</t>
  </si>
  <si>
    <t>£10,000 - £14,999</t>
  </si>
  <si>
    <t>£15,000 - £19,999</t>
  </si>
  <si>
    <t>£20,000 - £24,999</t>
  </si>
  <si>
    <t>£25,000 - £29,999</t>
  </si>
  <si>
    <t>£30,000 - £34,999</t>
  </si>
  <si>
    <t>£35,000 - £39,999</t>
  </si>
  <si>
    <t>£40,000 - £44,999</t>
  </si>
  <si>
    <t>£45,000 - £49,999</t>
  </si>
  <si>
    <t>£50,000 - £59,999</t>
  </si>
  <si>
    <t>£60,000 - £69,999</t>
  </si>
  <si>
    <t>£70,000 - £79,999</t>
  </si>
  <si>
    <t>£80,000 - £89,999</t>
  </si>
  <si>
    <t>£90,000 - £99,999</t>
  </si>
  <si>
    <t>£100,000 or more</t>
  </si>
  <si>
    <t>Yes</t>
  </si>
  <si>
    <t>No</t>
  </si>
  <si>
    <t>Owned outright</t>
  </si>
  <si>
    <t>Owned with a mortgage or loan</t>
  </si>
  <si>
    <t>Shared ownership</t>
  </si>
  <si>
    <t>Rented from the council</t>
  </si>
  <si>
    <t>Rented from a housing association</t>
  </si>
  <si>
    <t>Privately rented</t>
  </si>
  <si>
    <t>Rent free</t>
  </si>
  <si>
    <t>Leave</t>
  </si>
  <si>
    <t>Remain</t>
  </si>
  <si>
    <t>I did not vote</t>
  </si>
  <si>
    <t>Conservative</t>
  </si>
  <si>
    <t>Labour</t>
  </si>
  <si>
    <t>Liberal Democrat</t>
  </si>
  <si>
    <t>The Brexit Party</t>
  </si>
  <si>
    <t>Liberal Democrats</t>
  </si>
  <si>
    <t>Gender</t>
  </si>
  <si>
    <t>Age</t>
  </si>
  <si>
    <t>Social Grade</t>
  </si>
  <si>
    <t>Region</t>
  </si>
  <si>
    <t>Income</t>
  </si>
  <si>
    <t>Children</t>
  </si>
  <si>
    <t>Tenure</t>
  </si>
  <si>
    <t>EU 2016 Vote</t>
  </si>
  <si>
    <t>2019</t>
  </si>
  <si>
    <t>Voting Intention</t>
  </si>
  <si>
    <t xml:space="preserve"> Support for household energy bills</t>
  </si>
  <si>
    <t xml:space="preserve"> Support for business energy bills</t>
  </si>
  <si>
    <t xml:space="preserve"> Lift of the stamp duty threshold</t>
  </si>
  <si>
    <t xml:space="preserve"> Scrap of cap on banker’s bonuses</t>
  </si>
  <si>
    <t xml:space="preserve"> A windfall tax on energy companies’ profits</t>
  </si>
  <si>
    <t>I have heard of this in the past 2 months</t>
  </si>
  <si>
    <t>I have not heard of this in the past 2 months</t>
  </si>
  <si>
    <t>Don’t Know</t>
  </si>
  <si>
    <t>Grid Summary: Which of the following, if any, have you heard of being announced by the Government in the last two months?</t>
  </si>
  <si>
    <t>Fieldwork:  21st Oct - 25th Oct 2022</t>
  </si>
  <si>
    <t>Data weighted by interlocking age &amp; gender, region and social grade to Nationally Representative Proportions</t>
  </si>
  <si>
    <t>BASE: All Respondents</t>
  </si>
  <si>
    <t>0</t>
  </si>
  <si>
    <t>*</t>
  </si>
  <si>
    <t>Which of the following, if any, have you heard of being announced by the Government in the last two months?: Support for household energy bills</t>
  </si>
  <si>
    <t>Which of the following, if any, have you heard of being announced by the Government in the last two months?: Support for business energy bills</t>
  </si>
  <si>
    <t>Which of the following, if any, have you heard of being announced by the Government in the last two months?: Lift of the stamp duty threshold</t>
  </si>
  <si>
    <t>Which of the following, if any, have you heard of being announced by the Government in the last two months?: Scrap of cap on banker’s bonuses</t>
  </si>
  <si>
    <t>Which of the following, if any, have you heard of being announced by the Government in the last two months?: A windfall tax on energy companies’ profits</t>
  </si>
  <si>
    <t>Yes, I had heard of it and fully understand how this scheme works</t>
  </si>
  <si>
    <t>Yes, I had heard of it but do not fully understand how this scheme works</t>
  </si>
  <si>
    <t>Yes, I had heard of it but do not understand at all how this scheme works</t>
  </si>
  <si>
    <t>No, I had not heard of it</t>
  </si>
  <si>
    <t xml:space="preserve"> The Government has announced the Energy Price Guarantee last month to help households deal with the rising cost of energy. Were you aware of this?</t>
  </si>
  <si>
    <t xml:space="preserve"> All households will receive the same value discount on their energy bills</t>
  </si>
  <si>
    <t xml:space="preserve"> No household will pay more than £2,500 for energy</t>
  </si>
  <si>
    <t xml:space="preserve"> The government will pay part of every household’s energy bill</t>
  </si>
  <si>
    <t xml:space="preserve"> Energy suppliers have been nationalised by the government</t>
  </si>
  <si>
    <t xml:space="preserve"> Households bills will be reduced this winter with the reduction repaid over ten years</t>
  </si>
  <si>
    <t xml:space="preserve"> Electricity suppliers can increase the standing charge paid by customers even though the unit price is capped</t>
  </si>
  <si>
    <t>This is true of the Government scheme announced last month</t>
  </si>
  <si>
    <t>This is not true of the Government scheme announced last month</t>
  </si>
  <si>
    <t>Don’t know</t>
  </si>
  <si>
    <t>Grid Summary: Which of the following, if any, do you think are true of the support scheme the Government has announced last month?</t>
  </si>
  <si>
    <t>Which of the following, if any, do you think are true of the support scheme the Government has announced last month?: All households will receive the same value discount on their energy bills</t>
  </si>
  <si>
    <t>Which of the following, if any, do you think are true of the support scheme the Government has announced last month?: No household will pay more than £2,500 for energy</t>
  </si>
  <si>
    <t>Which of the following, if any, do you think are true of the support scheme the Government has announced last month?: The government will pay part of every household’s energy bill</t>
  </si>
  <si>
    <t>Which of the following, if any, do you think are true of the support scheme the Government has announced last month?: Energy suppliers have been nationalised by the government</t>
  </si>
  <si>
    <t>Which of the following, if any, do you think are true of the support scheme the Government has announced last month?: Households bills will be reduced this winter with the reduction repaid over ten years</t>
  </si>
  <si>
    <t>Which of the following, if any, do you think are true of the support scheme the Government has announced last month?: Electricity suppliers can increase the standing charge paid by customers even though the unit price is capped</t>
  </si>
  <si>
    <t>Strongly support</t>
  </si>
  <si>
    <t>Somewhat support</t>
  </si>
  <si>
    <t>Neither support nor oppose</t>
  </si>
  <si>
    <t>Somewhat oppose</t>
  </si>
  <si>
    <t>Strongly oppose</t>
  </si>
  <si>
    <t>Total Support:</t>
  </si>
  <si>
    <t>Total Oppose:</t>
  </si>
  <si>
    <t>Net:</t>
  </si>
  <si>
    <t xml:space="preserve"> Thinking beyond the current energy crisis, when energy bills are back to normal, would you support or oppose a form of financial support to help households who struggle to pay their energy bills?</t>
  </si>
  <si>
    <t xml:space="preserve"> To what extent would you support or oppose the government providing direct financial support to help poorer households with their energy bills, such as an ongoing discount on their monthly bills, even if this means taxes rise as a result?</t>
  </si>
  <si>
    <t>Less than £20 a month</t>
  </si>
  <si>
    <t>Between £20 and £39 a month</t>
  </si>
  <si>
    <t>Between £40 and £59 a month</t>
  </si>
  <si>
    <t>Between £60 and £79 a month</t>
  </si>
  <si>
    <t>Between £80 and £99 a month</t>
  </si>
  <si>
    <t>Between £100 and £149 a month</t>
  </si>
  <si>
    <t>Between £150 and £199 a month</t>
  </si>
  <si>
    <t>£200 a month or more</t>
  </si>
  <si>
    <t xml:space="preserve"> You said you thought there should be a financial support scheme to help poorer households with their energy bills. Imagine the support was to start this year. How much should this support be worth to an eligible household?</t>
  </si>
  <si>
    <t>BASE: Respondents who would support the government providing direct financial support to help poorer households with their energy bills</t>
  </si>
  <si>
    <t>1-10% off a month</t>
  </si>
  <si>
    <t>11-20% off a month</t>
  </si>
  <si>
    <t>21-30% off a month</t>
  </si>
  <si>
    <t>31-40% off a month</t>
  </si>
  <si>
    <t>41-50% off a month</t>
  </si>
  <si>
    <t>51-60% off a month</t>
  </si>
  <si>
    <t>61-70% off a month</t>
  </si>
  <si>
    <t>71-80% off a month</t>
  </si>
  <si>
    <t>81-90% off a month</t>
  </si>
  <si>
    <t>100% off a month</t>
  </si>
  <si>
    <t xml:space="preserve"> You said you thought there should be a financial support scheme to help poorer households with their energy bills. Imagine the support was to start this year. What percentage of their monthly bill do you think this support should be worth?</t>
  </si>
  <si>
    <t>Households on low incomes</t>
  </si>
  <si>
    <t>Pensioners / The elderly</t>
  </si>
  <si>
    <t>People with chronic (long term) health conditions</t>
  </si>
  <si>
    <t>People with disabilities</t>
  </si>
  <si>
    <t>Households with young children</t>
  </si>
  <si>
    <t>Those living in poorly insulated homes</t>
  </si>
  <si>
    <t>People with mental health conditions</t>
  </si>
  <si>
    <t>Those in social housing</t>
  </si>
  <si>
    <t>Households that have a prepayment meter fitted</t>
  </si>
  <si>
    <t>Those living in the private rented sector</t>
  </si>
  <si>
    <t>Households that pay their bills by cheque</t>
  </si>
  <si>
    <t>None of the above</t>
  </si>
  <si>
    <t>Don't know</t>
  </si>
  <si>
    <t>If the government put in place a form of financial support specifically to help with energy bills targeted to those most in need, who should it target?Please select up to three groups</t>
  </si>
  <si>
    <t xml:space="preserve"> One way to provide support to eligible households would be a direct cash discount on bills. To what extent would you support or oppose this idea?</t>
  </si>
  <si>
    <t xml:space="preserve"> One way to provide support to eligible households would be to discount the unit price of the energy they consume. To what extent would you support or oppose this idea?</t>
  </si>
  <si>
    <t xml:space="preserve"> One way to provide support to eligible households would be to charge less for the first units consumed and charge more as consumption increases. To what extent would you support or oppose this idea?</t>
  </si>
  <si>
    <t xml:space="preserve"> One way to provide support to eligible households would be to set an absolute limit on how much their bill can be, regardless of how much energy they consume. To what extent would you support or oppose this idea?</t>
  </si>
  <si>
    <t>Set an absolute limit on how much their bill can be, regardless of how much energy they consume</t>
  </si>
  <si>
    <t>Charge less for the first units consumed and charge more as consumption increases</t>
  </si>
  <si>
    <t>A direct discount on the unit price of the energy they consume</t>
  </si>
  <si>
    <t>A cash discount on bills</t>
  </si>
  <si>
    <t xml:space="preserve"> And of the four options you just saw on the ways support could be provided to eligible families, which is your preferred one?</t>
  </si>
  <si>
    <t>A small increase in everyone’s taxes</t>
  </si>
  <si>
    <t>A small increase in everyone’s energy bills</t>
  </si>
  <si>
    <t>No preference either way</t>
  </si>
  <si>
    <t xml:space="preserve"> If the Government were to provide a financial support scheme for poorer households to discount their energy bills, which of the following would you prefer as a way to fund it?</t>
  </si>
  <si>
    <t xml:space="preserve"> Some households face high energy bills because their home is poorly insulated. Some people have called for a government scheme to insulate such homes. To what extent would you support or oppose this idea?</t>
  </si>
  <si>
    <t>It should be focussed on low income / vulnerable households</t>
  </si>
  <si>
    <t>It should be available to everyone equally</t>
  </si>
  <si>
    <t xml:space="preserve"> If the government were to put in place a scheme to insulate homes, should this be focussed on low income / vulnerable households or be available to everyone equally?</t>
  </si>
  <si>
    <t>Less than £100</t>
  </si>
  <si>
    <t>£100-£249</t>
  </si>
  <si>
    <t>£250-£499</t>
  </si>
  <si>
    <t>£500-£999</t>
  </si>
  <si>
    <t>£1,000-£1,499</t>
  </si>
  <si>
    <t>£1,500-£2,000</t>
  </si>
  <si>
    <t>£2,000-£2,999</t>
  </si>
  <si>
    <t>£3,000-£3,999</t>
  </si>
  <si>
    <t>£4,000-£4,999</t>
  </si>
  <si>
    <t>£5,000-£5,999</t>
  </si>
  <si>
    <t>£6,000-£6,999</t>
  </si>
  <si>
    <t>£7,000+</t>
  </si>
  <si>
    <t>I would not be willing to pay anything out of pocket</t>
  </si>
  <si>
    <t xml:space="preserve"> If the Government were to offer you a discount to help you upgrade your home’s insulation, how much would you be willing to pay out of your pocket to contribute to this insulation upgrade?As a rough guide, the average investment required to bring draughty homes up to the Government’s target EPC rating of C is £7,000.</t>
  </si>
  <si>
    <t>BASE: Homeowners</t>
  </si>
  <si>
    <t xml:space="preserve"> If the Government were to offer you a discount to help you upgrade your rental property’s insulation, how much would you be willing to pay out of your pocket to contribute to this insulation upgrade?As a rough guide, the average investment required to bring draughty homes up to the Government’s target EPC rating of C is £7,000.</t>
  </si>
  <si>
    <t>BASE: Residential landlords</t>
  </si>
  <si>
    <t>Not had insulation fitted but I don't think I will need insulation</t>
  </si>
  <si>
    <t>Not had insulation fitted but I think I will need insulation</t>
  </si>
  <si>
    <t>Had insulation fitted and I don't think I will need more</t>
  </si>
  <si>
    <t>Had insulation fitted but I think I will need more</t>
  </si>
  <si>
    <t xml:space="preserve"> Have you previously had insulation measures fitted to your home and do you think you will need to fit more?</t>
  </si>
  <si>
    <t xml:space="preserve"> Loft insulation</t>
  </si>
  <si>
    <t xml:space="preserve"> Cavity insulation</t>
  </si>
  <si>
    <t xml:space="preserve"> Solid wall insulation</t>
  </si>
  <si>
    <t>I have this in my home</t>
  </si>
  <si>
    <t>I do not have this in my home</t>
  </si>
  <si>
    <t>Grid Summary: Which of the following types of insulation do you have in your home, if any?</t>
  </si>
  <si>
    <t>Which of the following types of insulation do you have in your home, if any?: Loft insulation</t>
  </si>
  <si>
    <t>Which of the following types of insulation do you have in your home, if any?: Cavity insulation</t>
  </si>
  <si>
    <t>Which of the following types of insulation do you have in your home, if any?: Solid wall insulation</t>
  </si>
  <si>
    <t>I can’t afford it</t>
  </si>
  <si>
    <t>I don’t know where to start</t>
  </si>
  <si>
    <t>My home is too difficult to insulate</t>
  </si>
  <si>
    <t>I don’t have time to sort it out</t>
  </si>
  <si>
    <t>I don’t think it will make any difference to my energy bills</t>
  </si>
  <si>
    <t>I can’t be bothered</t>
  </si>
  <si>
    <t>I cannot find clear advice on how to do it</t>
  </si>
  <si>
    <t>I don't know what this is</t>
  </si>
  <si>
    <t>I don’t mind paying slightly higher energy bills</t>
  </si>
  <si>
    <t>I cannot find a tradesperson to do the work</t>
  </si>
  <si>
    <t>Other (please specify)</t>
  </si>
  <si>
    <t>You said you did not have loft insulation in your home. Why have you not had this fitted yet?Select all that apply</t>
  </si>
  <si>
    <t>BASE: Respondents who do not have loft insulation</t>
  </si>
  <si>
    <t>You said you did not have cavity insulation in your home. Why have you not had this fitted yet?Select all that apply</t>
  </si>
  <si>
    <t>BASE: Respondents who do not have cavity insulation</t>
  </si>
  <si>
    <t>You said you did not have solid wall insulation in your home. Why have you not had this fitted yet?Select all that apply</t>
  </si>
  <si>
    <t>BASE: Respondents who do not have solid wall insulation</t>
  </si>
  <si>
    <t>A quick rollout of the cheapest insulation measures</t>
  </si>
  <si>
    <t>A slower rollout of all insulation measures</t>
  </si>
  <si>
    <t xml:space="preserve"> Some people propose that an insulation scheme should focus on the quickest and cheapest insulation measures first, while others argue for a slower roll out that provides a more thorough upgrade to each home. Which approach would you prefer?</t>
  </si>
  <si>
    <t xml:space="preserve"> If the Government were to introduce a scheme to insulate homes and help reduce energy bills of the country as a whole, how would you prefer for this to be funded?</t>
  </si>
  <si>
    <t>A significant benefit</t>
  </si>
  <si>
    <t>Somewhat of a benefit</t>
  </si>
  <si>
    <t>Not that much of a benefit</t>
  </si>
  <si>
    <t>Not a benefit at all</t>
  </si>
  <si>
    <t xml:space="preserve"> How much or little do you think this kind of reform might benefit you personally?</t>
  </si>
  <si>
    <t>A significant problem</t>
  </si>
  <si>
    <t>Somewhat of a problem</t>
  </si>
  <si>
    <t>Not that much of a problem</t>
  </si>
  <si>
    <t>Not a problem at all</t>
  </si>
  <si>
    <t xml:space="preserve"> In your view, how much of a problem with the proposed reform is this?</t>
  </si>
  <si>
    <t xml:space="preserve"> Having heard about the potential benefits and problems of changing the way we price our electricity, would you say you support or oppose the reform?</t>
  </si>
  <si>
    <t>It should be the top priority</t>
  </si>
  <si>
    <t>It should be one of the top priorities</t>
  </si>
  <si>
    <t>A fairly low priority</t>
  </si>
  <si>
    <t>It should not be a priority</t>
  </si>
  <si>
    <t xml:space="preserve"> To what extent do you think moving away from wholesale electricity prices being linked to gas prices should be a priority for the Government, if at all?</t>
  </si>
  <si>
    <t>Strongly Support</t>
  </si>
  <si>
    <t>Support</t>
  </si>
  <si>
    <t>Neither Support nor Oppose</t>
  </si>
  <si>
    <t>Oppose</t>
  </si>
  <si>
    <t>Strongly Oppose</t>
  </si>
  <si>
    <t xml:space="preserve"> Imagine there was a proposal for a wind farm to be developed within a few miles of where you live. Would you personally support or oppose the proposed development?</t>
  </si>
  <si>
    <t>BASE: Question randomly assigned to respondents</t>
  </si>
  <si>
    <t xml:space="preserve"> Imagine there was a proposal for a wind farm to be developed within a few miles of where you live. Those who live near the development will receive £50 off their energy bills each year. Would you personally support or oppose the proposed development?</t>
  </si>
  <si>
    <t xml:space="preserve"> Imagine there was a proposal for a wind farm to be developed within a few miles of where you live. Those who live near the development will receive £100 off their energy bills each year. Would you personally support or oppose the proposed development?</t>
  </si>
  <si>
    <t xml:space="preserve"> Imagine there was a proposal for a wind farm to be developed within a few miles of where you live. Those who live near the development will receive £350 off their energy bills each year. Would you personally support or oppose the proposed development?</t>
  </si>
  <si>
    <t xml:space="preserve"> Imagine there was a proposal for a wind farm to be developed within a few miles of where you live. Those who live near the development will receive £200 off their energy bills each year. Would you personally support or oppose the proposed development?</t>
  </si>
  <si>
    <t>The price paid by homes and businesses for electricity should be the same right across the country</t>
  </si>
  <si>
    <t>The price paid by businesses for electricity should be reflective of the costs involved with generating and moving the electricity consumed, but all homes should pay the same price right across the country</t>
  </si>
  <si>
    <t>The price paid by homes for electricity should be reflective of the costs involved with generating and moving the electricity consumed, but all businesses should pay the same price right across the country</t>
  </si>
  <si>
    <t>The price paid by homes and businesses for electricity should be reflective of the costs involved with generating and moving the electricity consumed</t>
  </si>
  <si>
    <t>Don't Know</t>
  </si>
  <si>
    <t xml:space="preserve"> The cost of generating and moving electricity around varies from place to place. Which of the following is closest to your view?</t>
  </si>
  <si>
    <t>I would strongly support this</t>
  </si>
  <si>
    <t>I would somewhat support this</t>
  </si>
  <si>
    <t>I would neither support nor oppose this</t>
  </si>
  <si>
    <t>I would somewhat oppose this</t>
  </si>
  <si>
    <t>I would strongly oppose this</t>
  </si>
  <si>
    <t xml:space="preserve"> How would you feel about  drivers of electric vehicles (EVs) being given cheap electricity if they charge their car overnight rather than during the day to help reduce energy use during peak hours?</t>
  </si>
  <si>
    <t xml:space="preserve"> How would you feel about drivers of electric vehicles (EVs) being given cheap electricity if they charge their car overnight rather than during the day to help manage energy demand peaks, if that helped reduce costs for everyone?</t>
  </si>
  <si>
    <t xml:space="preserve"> Over the past few months, have you read any advice on how to cut your energy consumption?</t>
  </si>
  <si>
    <t>News websites/newspapers</t>
  </si>
  <si>
    <t>TV/radio news</t>
  </si>
  <si>
    <t>Social media posts</t>
  </si>
  <si>
    <t>Blog posts/newsletter (such as MoneySavingExpert)</t>
  </si>
  <si>
    <t>Resources from energy companies</t>
  </si>
  <si>
    <t>Government sources</t>
  </si>
  <si>
    <t>Charity (such as environmental groups or consumer protection organisations)</t>
  </si>
  <si>
    <t>Academic source</t>
  </si>
  <si>
    <t>You said you had read advice on how to cut your energy consumption over the past few months. Which source did this advice come from?Select all that apply</t>
  </si>
  <si>
    <t>BASE: Respondents who have read advice on how to cut their energy consumption</t>
  </si>
  <si>
    <t>It is the Government’s responsibility to provide information to households on how to reduce their energy consumption in order to help them make savings and alleviate pressures on our energy system</t>
  </si>
  <si>
    <t>It is not a Government’s place to tell people how they should behave, and people should consult other sources if they want advice on how to reduce their energy consumption</t>
  </si>
  <si>
    <t xml:space="preserve"> Which of the following comes closest to your view when it comes to Government advice with regards to household’s energy consumption?</t>
  </si>
  <si>
    <t>Government should spend this money now helping people avoid high bills, even though it will need to be paid back in the years ahead</t>
  </si>
  <si>
    <t>Government should provide a little less support now in order to somewhat reduce the amount that will need to be paid back in the years ahead</t>
  </si>
  <si>
    <t>Government should provide a lot less support now in order to minimise the amount that will need to be paid back in the years ahead</t>
  </si>
  <si>
    <t>Government should not be helping with energy bills now, so that there is nothing to pay back in the years ahead</t>
  </si>
  <si>
    <t xml:space="preserve"> The government’s proposal to cap typical energy bills this winter, such that the average household (family of 4 living in a 3 bed semi) will pay an average of £2,500 per year, is likely to cost £60 billion for six months - just a little less than the cost of the furlough scheme in the Covid pandemic. Which of the following is closest to your view?</t>
  </si>
  <si>
    <t>Government should continue to cap every household's energy bill beyond April indefinitely</t>
  </si>
  <si>
    <t>Government should continue to cap every household's energy bill beyond April for a limited time</t>
  </si>
  <si>
    <t>Government should provide targeted support to low income and vulnerable households only beyond April</t>
  </si>
  <si>
    <t>Government should stop providing additional energy bill support to households beyond April</t>
  </si>
  <si>
    <t xml:space="preserve"> The government has just announced that its proposed cap on energy bills this winter, such that the average household (family of 4 living in a 3 bed semi) would pay an average of £2,500 per year, will come to an end in April. Which of the following is closest to your view?</t>
  </si>
  <si>
    <t>I don’t think the government should pay for any of it</t>
  </si>
  <si>
    <t xml:space="preserve"> The average household energy bill is expected to be around £4,000 a year / £330 a month from April. How much of this bill do you think the government should pay for a low income household?</t>
  </si>
  <si>
    <t xml:space="preserve"> The average household energy bill is expected to be around £4,000 a year / £330 a month from April. How much of this bill do you think the government should pay for an average-income household?</t>
  </si>
  <si>
    <t>Full Results</t>
  </si>
  <si>
    <t>Public First Poll for Citizens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</si>
</sst>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scheme val="minor"/>
    </font>
    <font>
      <b/>
      <sz val="18"/>
      <color rgb="FF000000"/>
      <name val="Calibri"/>
    </font>
    <font>
      <b/>
      <sz val="14"/>
      <color rgb="FF000000"/>
      <name val="Calibri"/>
    </font>
    <font>
      <sz val="14"/>
      <color rgb="FF000000"/>
      <name val="Calibri"/>
    </font>
    <font>
      <sz val="13"/>
      <color rgb="FF000000"/>
      <name val="Calibri"/>
    </font>
    <font>
      <i/>
      <sz val="13"/>
      <color rgb="FF000000"/>
      <name val="Calibri"/>
    </font>
    <font>
      <i/>
      <u/>
      <sz val="13"/>
      <color theme="10"/>
      <name val="Calibri"/>
    </font>
    <font>
      <b/>
      <sz val="11"/>
      <color rgb="FF000000"/>
      <name val="Calibri"/>
    </font>
    <font>
      <sz val="11"/>
      <color rgb="FF000000"/>
      <name val="Calibri"/>
    </font>
    <font>
      <u/>
      <sz val="11"/>
      <color theme="10"/>
      <name val="Calibri"/>
    </font>
    <font>
      <b/>
      <sz val="12"/>
      <color rgb="FF000000"/>
      <name val="Calibri"/>
    </font>
    <font>
      <b/>
      <i/>
      <sz val="11"/>
      <color rgb="FF000000"/>
      <name val="Calibri"/>
    </font>
  </fonts>
  <fills count="2">
    <fill>
      <patternFill patternType="none"/>
    </fill>
    <fill>
      <patternFill patternType="gray125"/>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30">
    <xf numFmtId="0" fontId="0" fillId="0" borderId="0" xfId="0"/>
    <xf numFmtId="0" fontId="1" fillId="0" borderId="0" xfId="0" applyFont="1" applyAlignment="1">
      <alignment horizontal="center" vertical="top" wrapText="1"/>
    </xf>
    <xf numFmtId="0" fontId="2" fillId="0" borderId="0" xfId="0" applyFont="1"/>
    <xf numFmtId="0" fontId="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xf numFmtId="0" fontId="8" fillId="0" borderId="0" xfId="0" applyFont="1" applyAlignment="1">
      <alignment horizontal="center"/>
    </xf>
    <xf numFmtId="0" fontId="9" fillId="0" borderId="0" xfId="0" applyFont="1"/>
    <xf numFmtId="0" fontId="8" fillId="0" borderId="0" xfId="0" applyFont="1" applyAlignment="1">
      <alignment horizontal="center" vertical="center"/>
    </xf>
    <xf numFmtId="1" fontId="8"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9" fontId="8"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1" xfId="0" applyFont="1" applyBorder="1"/>
    <xf numFmtId="0" fontId="8" fillId="0" borderId="3" xfId="0" applyFont="1" applyBorder="1" applyAlignment="1">
      <alignment horizontal="center" vertical="center" wrapText="1"/>
    </xf>
    <xf numFmtId="0" fontId="9" fillId="0" borderId="0" xfId="0" applyFont="1" applyAlignment="1">
      <alignment horizontal="center"/>
    </xf>
    <xf numFmtId="0" fontId="8" fillId="0" borderId="1" xfId="0" applyFont="1" applyBorder="1" applyAlignment="1">
      <alignment horizontal="center" vertical="center"/>
    </xf>
    <xf numFmtId="9" fontId="8" fillId="0" borderId="2" xfId="0" applyNumberFormat="1" applyFont="1" applyBorder="1" applyAlignment="1">
      <alignment horizontal="center" vertical="center"/>
    </xf>
    <xf numFmtId="9" fontId="7" fillId="0" borderId="0" xfId="0" applyNumberFormat="1" applyFont="1" applyAlignment="1">
      <alignment horizontal="center" vertical="center"/>
    </xf>
    <xf numFmtId="9" fontId="7" fillId="0" borderId="2" xfId="0" applyNumberFormat="1" applyFont="1" applyBorder="1" applyAlignment="1">
      <alignment horizontal="center" vertical="center"/>
    </xf>
    <xf numFmtId="0" fontId="11" fillId="0" borderId="0" xfId="0" applyFont="1"/>
    <xf numFmtId="0" fontId="1" fillId="0" borderId="0" xfId="0" applyFont="1" applyAlignment="1">
      <alignment horizontal="center" vertical="top" wrapText="1"/>
    </xf>
    <xf numFmtId="0" fontId="0" fillId="0" borderId="0" xfId="0"/>
    <xf numFmtId="0" fontId="4" fillId="0" borderId="0" xfId="0" applyFont="1" applyAlignment="1">
      <alignment horizontal="left" vertical="top" wrapText="1"/>
    </xf>
    <xf numFmtId="0" fontId="7" fillId="0" borderId="1" xfId="0" applyFont="1" applyBorder="1" applyAlignment="1">
      <alignment horizontal="center" vertical="center"/>
    </xf>
    <xf numFmtId="0" fontId="10" fillId="0" borderId="0" xfId="0" applyFont="1" applyAlignment="1">
      <alignment vertical="top" wrapText="1"/>
    </xf>
    <xf numFmtId="0" fontId="8"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4389120" cy="8229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M20"/>
  <sheetViews>
    <sheetView showGridLines="0" tabSelected="1" workbookViewId="0"/>
  </sheetViews>
  <sheetFormatPr defaultColWidth="10.85546875" defaultRowHeight="15" x14ac:dyDescent="0.25"/>
  <sheetData>
    <row r="7" spans="6:12" ht="40.15" customHeight="1" x14ac:dyDescent="0.25">
      <c r="F7" s="24" t="s">
        <v>307</v>
      </c>
      <c r="G7" s="25"/>
      <c r="H7" s="25"/>
      <c r="I7" s="25"/>
      <c r="J7" s="25"/>
      <c r="K7" s="25"/>
      <c r="L7" s="25"/>
    </row>
    <row r="10" spans="6:12" ht="19.899999999999999" customHeight="1" x14ac:dyDescent="0.3">
      <c r="F10" s="2" t="s">
        <v>0</v>
      </c>
      <c r="K10" s="3" t="s">
        <v>1</v>
      </c>
    </row>
    <row r="11" spans="6:12" ht="19.899999999999999" customHeight="1" x14ac:dyDescent="0.3">
      <c r="F11" s="2" t="s">
        <v>2</v>
      </c>
      <c r="K11" s="3" t="s">
        <v>3</v>
      </c>
    </row>
    <row r="12" spans="6:12" ht="19.899999999999999" customHeight="1" x14ac:dyDescent="0.3">
      <c r="F12" s="2" t="s">
        <v>4</v>
      </c>
      <c r="K12" s="3" t="s">
        <v>5</v>
      </c>
    </row>
    <row r="13" spans="6:12" ht="19.899999999999999" customHeight="1" x14ac:dyDescent="0.3">
      <c r="F13" s="2" t="s">
        <v>6</v>
      </c>
      <c r="K13" s="3">
        <v>2002</v>
      </c>
    </row>
    <row r="14" spans="6:12" ht="18.75" x14ac:dyDescent="0.3">
      <c r="F14" s="2"/>
    </row>
    <row r="15" spans="6:12" ht="18.75" x14ac:dyDescent="0.3">
      <c r="F15" s="2"/>
    </row>
    <row r="16" spans="6:12" ht="18.75" x14ac:dyDescent="0.3">
      <c r="F16" s="2" t="s">
        <v>7</v>
      </c>
    </row>
    <row r="17" spans="6:13" ht="50.1" customHeight="1" x14ac:dyDescent="0.25">
      <c r="F17" s="26" t="s">
        <v>8</v>
      </c>
      <c r="G17" s="25"/>
      <c r="H17" s="25"/>
      <c r="I17" s="25"/>
      <c r="J17" s="25"/>
      <c r="K17" s="25"/>
      <c r="L17" s="25"/>
      <c r="M17" s="25"/>
    </row>
    <row r="19" spans="6:13" ht="30" customHeight="1" x14ac:dyDescent="0.25">
      <c r="F19" s="4" t="s">
        <v>9</v>
      </c>
    </row>
    <row r="20" spans="6:13" ht="17.25" x14ac:dyDescent="0.25">
      <c r="F20" s="5" t="str">
        <f>HYPERLINK("mailto:" &amp; "polling@publicfirst.co.uk" &amp; "?subject="&amp; F7, "polling@publicfirst.co.uk")</f>
        <v>polling@publicfirst.co.uk</v>
      </c>
    </row>
  </sheetData>
  <mergeCells count="2">
    <mergeCell ref="F7:L7"/>
    <mergeCell ref="F17:M17"/>
  </mergeCell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T17"/>
  <sheetViews>
    <sheetView showGridLines="0" topLeftCell="A5"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108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104</v>
      </c>
      <c r="C9" s="14">
        <v>0.44993176804521401</v>
      </c>
      <c r="D9" s="14">
        <v>0.48316720638976202</v>
      </c>
      <c r="E9" s="14">
        <v>0.41765536219251198</v>
      </c>
      <c r="F9" s="14"/>
      <c r="G9" s="14">
        <v>0.247262106233849</v>
      </c>
      <c r="H9" s="14">
        <v>0.322102727986191</v>
      </c>
      <c r="I9" s="14">
        <v>0.39916473057470198</v>
      </c>
      <c r="J9" s="14">
        <v>0.498789664986798</v>
      </c>
      <c r="K9" s="14">
        <v>0.55724740922920502</v>
      </c>
      <c r="L9" s="14">
        <v>0.61939585615474502</v>
      </c>
      <c r="M9" s="14"/>
      <c r="N9" s="14">
        <v>0.51620307302748303</v>
      </c>
      <c r="O9" s="14">
        <v>0.435673537523803</v>
      </c>
      <c r="P9" s="14">
        <v>0.433049773857479</v>
      </c>
      <c r="Q9" s="14">
        <v>0.40572297720950901</v>
      </c>
      <c r="R9" s="14"/>
      <c r="S9" s="14">
        <v>0.40924698025176698</v>
      </c>
      <c r="T9" s="14">
        <v>0.45012829929529802</v>
      </c>
      <c r="U9" s="14">
        <v>0.49761107155620599</v>
      </c>
      <c r="V9" s="14">
        <v>0.47354040728530999</v>
      </c>
      <c r="W9" s="14">
        <v>0.45826889867964399</v>
      </c>
      <c r="X9" s="14">
        <v>0.44076926508854802</v>
      </c>
      <c r="Y9" s="14">
        <v>0.49412603303119801</v>
      </c>
      <c r="Z9" s="14">
        <v>0.51929648620746904</v>
      </c>
      <c r="AA9" s="14">
        <v>0.462894511565213</v>
      </c>
      <c r="AB9" s="14">
        <v>0.43122451386390398</v>
      </c>
      <c r="AC9" s="14">
        <v>0.474731144049507</v>
      </c>
      <c r="AD9" s="14">
        <v>0.20655888014905199</v>
      </c>
      <c r="AE9" s="14"/>
      <c r="AF9" s="14">
        <v>0.381862060575822</v>
      </c>
      <c r="AG9" s="14">
        <v>0.34634310528304402</v>
      </c>
      <c r="AH9" s="14">
        <v>0.437567654390494</v>
      </c>
      <c r="AI9" s="14">
        <v>0.487475063585529</v>
      </c>
      <c r="AJ9" s="14">
        <v>0.44243737793127902</v>
      </c>
      <c r="AK9" s="14">
        <v>0.46710658909112301</v>
      </c>
      <c r="AL9" s="14">
        <v>0.50811520992107395</v>
      </c>
      <c r="AM9" s="14">
        <v>0.47827710781339899</v>
      </c>
      <c r="AN9" s="14">
        <v>0.43140956907567402</v>
      </c>
      <c r="AO9" s="14">
        <v>0.44240027024585898</v>
      </c>
      <c r="AP9" s="14">
        <v>0.48254867521644401</v>
      </c>
      <c r="AQ9" s="14">
        <v>0.51028289932409598</v>
      </c>
      <c r="AR9" s="14">
        <v>0.373892553184279</v>
      </c>
      <c r="AS9" s="14">
        <v>0.413662541106876</v>
      </c>
      <c r="AT9" s="14">
        <v>0.485669584829234</v>
      </c>
      <c r="AU9" s="14">
        <v>0.45375890147800102</v>
      </c>
      <c r="AV9" s="14"/>
      <c r="AW9" s="14">
        <v>0.50650960886684404</v>
      </c>
      <c r="AX9" s="14">
        <v>0.37510769723523901</v>
      </c>
      <c r="AY9" s="14"/>
      <c r="AZ9" s="14">
        <v>0.55179248174149598</v>
      </c>
      <c r="BA9" s="14">
        <v>0.42521664993817998</v>
      </c>
      <c r="BB9" s="14" t="s">
        <v>98</v>
      </c>
      <c r="BC9" s="14">
        <v>0.42961860234830501</v>
      </c>
      <c r="BD9" s="14">
        <v>0.40363292955242103</v>
      </c>
      <c r="BE9" s="14">
        <v>0.35850335237221498</v>
      </c>
      <c r="BF9" s="14">
        <v>0.25292145068004601</v>
      </c>
      <c r="BG9" s="14"/>
      <c r="BH9" s="14">
        <v>0.51806181320386402</v>
      </c>
      <c r="BI9" s="14">
        <v>0.462309706670681</v>
      </c>
      <c r="BJ9" s="14">
        <v>0.33505971122764899</v>
      </c>
      <c r="BK9" s="14"/>
      <c r="BL9" s="14">
        <v>0.54092709828757901</v>
      </c>
      <c r="BM9" s="14">
        <v>0.42115033303342098</v>
      </c>
      <c r="BN9" s="14">
        <v>0.46702668152429</v>
      </c>
      <c r="BO9" s="14">
        <v>0.598539402002223</v>
      </c>
      <c r="BP9" s="14">
        <v>0.35238205302140702</v>
      </c>
      <c r="BQ9" s="14"/>
      <c r="BR9" s="14">
        <v>0.54379536387159699</v>
      </c>
      <c r="BS9" s="14">
        <v>0.43001690329544001</v>
      </c>
      <c r="BT9" s="14">
        <v>0.41577796548320001</v>
      </c>
    </row>
    <row r="10" spans="2:72" ht="45" x14ac:dyDescent="0.25">
      <c r="B10" s="15" t="s">
        <v>105</v>
      </c>
      <c r="C10" s="14">
        <v>0.43091446674995498</v>
      </c>
      <c r="D10" s="14">
        <v>0.39448334708122801</v>
      </c>
      <c r="E10" s="14">
        <v>0.46825580942606498</v>
      </c>
      <c r="F10" s="14"/>
      <c r="G10" s="14">
        <v>0.50722058693342598</v>
      </c>
      <c r="H10" s="14">
        <v>0.51479051298099499</v>
      </c>
      <c r="I10" s="14">
        <v>0.49133406268595597</v>
      </c>
      <c r="J10" s="14">
        <v>0.418814796525176</v>
      </c>
      <c r="K10" s="14">
        <v>0.35473319631323602</v>
      </c>
      <c r="L10" s="14">
        <v>0.32332725842781701</v>
      </c>
      <c r="M10" s="14"/>
      <c r="N10" s="14">
        <v>0.40491503391433797</v>
      </c>
      <c r="O10" s="14">
        <v>0.44576744815692498</v>
      </c>
      <c r="P10" s="14">
        <v>0.44218149106392002</v>
      </c>
      <c r="Q10" s="14">
        <v>0.440595073155089</v>
      </c>
      <c r="R10" s="14"/>
      <c r="S10" s="14">
        <v>0.45098551788831098</v>
      </c>
      <c r="T10" s="14">
        <v>0.43010036814580199</v>
      </c>
      <c r="U10" s="14">
        <v>0.40937039842908002</v>
      </c>
      <c r="V10" s="14">
        <v>0.429636277517638</v>
      </c>
      <c r="W10" s="14">
        <v>0.39444207287617999</v>
      </c>
      <c r="X10" s="14">
        <v>0.47494884839600798</v>
      </c>
      <c r="Y10" s="14">
        <v>0.41522600295948198</v>
      </c>
      <c r="Z10" s="14">
        <v>0.392316072824341</v>
      </c>
      <c r="AA10" s="14">
        <v>0.42152707076476698</v>
      </c>
      <c r="AB10" s="14">
        <v>0.45533095386942501</v>
      </c>
      <c r="AC10" s="14">
        <v>0.35747791805590001</v>
      </c>
      <c r="AD10" s="14">
        <v>0.53161258308211901</v>
      </c>
      <c r="AE10" s="14"/>
      <c r="AF10" s="14">
        <v>0.292294643383326</v>
      </c>
      <c r="AG10" s="14">
        <v>0.45161888441285197</v>
      </c>
      <c r="AH10" s="14">
        <v>0.40582047476514499</v>
      </c>
      <c r="AI10" s="14">
        <v>0.37620286383321799</v>
      </c>
      <c r="AJ10" s="14">
        <v>0.43329926701678301</v>
      </c>
      <c r="AK10" s="14">
        <v>0.47457434085518002</v>
      </c>
      <c r="AL10" s="14">
        <v>0.38508516741536902</v>
      </c>
      <c r="AM10" s="14">
        <v>0.38468440752790001</v>
      </c>
      <c r="AN10" s="14">
        <v>0.48389110138417502</v>
      </c>
      <c r="AO10" s="14">
        <v>0.41873026085879</v>
      </c>
      <c r="AP10" s="14">
        <v>0.44735829519926001</v>
      </c>
      <c r="AQ10" s="14">
        <v>0.43918281383457503</v>
      </c>
      <c r="AR10" s="14">
        <v>0.48124732629325101</v>
      </c>
      <c r="AS10" s="14">
        <v>0.486773873181924</v>
      </c>
      <c r="AT10" s="14">
        <v>0.47167186928073601</v>
      </c>
      <c r="AU10" s="14">
        <v>0.44725684905628998</v>
      </c>
      <c r="AV10" s="14"/>
      <c r="AW10" s="14">
        <v>0.40778515774559798</v>
      </c>
      <c r="AX10" s="14">
        <v>0.461502927348582</v>
      </c>
      <c r="AY10" s="14"/>
      <c r="AZ10" s="14">
        <v>0.36950376828484</v>
      </c>
      <c r="BA10" s="14">
        <v>0.47589533447680998</v>
      </c>
      <c r="BB10" s="14" t="s">
        <v>98</v>
      </c>
      <c r="BC10" s="14">
        <v>0.43273611619045099</v>
      </c>
      <c r="BD10" s="14">
        <v>0.42730578134137698</v>
      </c>
      <c r="BE10" s="14">
        <v>0.47330261155801101</v>
      </c>
      <c r="BF10" s="14">
        <v>0.47070350064803002</v>
      </c>
      <c r="BG10" s="14"/>
      <c r="BH10" s="14">
        <v>0.39077810567686799</v>
      </c>
      <c r="BI10" s="14">
        <v>0.441616790694007</v>
      </c>
      <c r="BJ10" s="14">
        <v>0.46274974046537698</v>
      </c>
      <c r="BK10" s="14"/>
      <c r="BL10" s="14">
        <v>0.390534316072221</v>
      </c>
      <c r="BM10" s="14">
        <v>0.45945124147426702</v>
      </c>
      <c r="BN10" s="14">
        <v>0.46676715545912201</v>
      </c>
      <c r="BO10" s="14">
        <v>0.36279830989373202</v>
      </c>
      <c r="BP10" s="14">
        <v>0.42087753789238802</v>
      </c>
      <c r="BQ10" s="14"/>
      <c r="BR10" s="14">
        <v>0.35210417748126499</v>
      </c>
      <c r="BS10" s="14">
        <v>0.45444856441997999</v>
      </c>
      <c r="BT10" s="14">
        <v>0.52415209235738003</v>
      </c>
    </row>
    <row r="11" spans="2:72" ht="45" x14ac:dyDescent="0.25">
      <c r="B11" s="15" t="s">
        <v>106</v>
      </c>
      <c r="C11" s="14">
        <v>7.3409910778617901E-2</v>
      </c>
      <c r="D11" s="14">
        <v>6.4395690510230696E-2</v>
      </c>
      <c r="E11" s="14">
        <v>8.0768395368602197E-2</v>
      </c>
      <c r="F11" s="14"/>
      <c r="G11" s="14">
        <v>0.102704962512613</v>
      </c>
      <c r="H11" s="14">
        <v>0.101731002638961</v>
      </c>
      <c r="I11" s="14">
        <v>6.4362427091277999E-2</v>
      </c>
      <c r="J11" s="14">
        <v>6.9898410046557793E-2</v>
      </c>
      <c r="K11" s="14">
        <v>7.0121145254725806E-2</v>
      </c>
      <c r="L11" s="14">
        <v>4.3194516845044002E-2</v>
      </c>
      <c r="M11" s="14"/>
      <c r="N11" s="14">
        <v>6.2567532078093901E-2</v>
      </c>
      <c r="O11" s="14">
        <v>6.7680331997643103E-2</v>
      </c>
      <c r="P11" s="14">
        <v>8.6274871993579E-2</v>
      </c>
      <c r="Q11" s="14">
        <v>7.6659310063446798E-2</v>
      </c>
      <c r="R11" s="14"/>
      <c r="S11" s="14">
        <v>8.7785441467900502E-2</v>
      </c>
      <c r="T11" s="14">
        <v>6.8383098357596594E-2</v>
      </c>
      <c r="U11" s="14">
        <v>6.37855043687445E-2</v>
      </c>
      <c r="V11" s="14">
        <v>4.8638741614154803E-2</v>
      </c>
      <c r="W11" s="14">
        <v>6.4334343467178604E-2</v>
      </c>
      <c r="X11" s="14">
        <v>5.0785768434089301E-2</v>
      </c>
      <c r="Y11" s="14">
        <v>5.49489595961603E-2</v>
      </c>
      <c r="Z11" s="14">
        <v>3.7719248927150999E-2</v>
      </c>
      <c r="AA11" s="14">
        <v>7.3971535232917898E-2</v>
      </c>
      <c r="AB11" s="14">
        <v>9.0302034007228402E-2</v>
      </c>
      <c r="AC11" s="14">
        <v>9.7981873820035301E-2</v>
      </c>
      <c r="AD11" s="14">
        <v>0.22013678972075301</v>
      </c>
      <c r="AE11" s="14"/>
      <c r="AF11" s="14">
        <v>0.177801116359528</v>
      </c>
      <c r="AG11" s="14">
        <v>0.117313107904072</v>
      </c>
      <c r="AH11" s="14">
        <v>9.8729952458687001E-2</v>
      </c>
      <c r="AI11" s="14">
        <v>7.4485652923596601E-2</v>
      </c>
      <c r="AJ11" s="14">
        <v>6.4032187077941602E-2</v>
      </c>
      <c r="AK11" s="14">
        <v>3.6271106254970202E-2</v>
      </c>
      <c r="AL11" s="14">
        <v>7.1392935268341798E-2</v>
      </c>
      <c r="AM11" s="14">
        <v>9.8958450870926903E-2</v>
      </c>
      <c r="AN11" s="14">
        <v>4.1368725662318501E-2</v>
      </c>
      <c r="AO11" s="14">
        <v>8.8082772798263598E-2</v>
      </c>
      <c r="AP11" s="14">
        <v>5.2516471483795499E-2</v>
      </c>
      <c r="AQ11" s="14">
        <v>2.6652466197478401E-2</v>
      </c>
      <c r="AR11" s="14">
        <v>9.9723110351887606E-2</v>
      </c>
      <c r="AS11" s="14">
        <v>7.9675188690193993E-2</v>
      </c>
      <c r="AT11" s="14">
        <v>4.2658545890029799E-2</v>
      </c>
      <c r="AU11" s="14">
        <v>4.7286952583228903E-2</v>
      </c>
      <c r="AV11" s="14"/>
      <c r="AW11" s="14">
        <v>5.9248177056843598E-2</v>
      </c>
      <c r="AX11" s="14">
        <v>9.2138772668747801E-2</v>
      </c>
      <c r="AY11" s="14"/>
      <c r="AZ11" s="14">
        <v>5.4779108826660899E-2</v>
      </c>
      <c r="BA11" s="14">
        <v>7.6624195392681602E-2</v>
      </c>
      <c r="BB11" s="14" t="s">
        <v>98</v>
      </c>
      <c r="BC11" s="14">
        <v>7.6556419412703997E-2</v>
      </c>
      <c r="BD11" s="14">
        <v>7.7207559140372001E-2</v>
      </c>
      <c r="BE11" s="14">
        <v>8.1874229776636998E-2</v>
      </c>
      <c r="BF11" s="14">
        <v>0.158774533036878</v>
      </c>
      <c r="BG11" s="14"/>
      <c r="BH11" s="14">
        <v>6.5422335475256596E-2</v>
      </c>
      <c r="BI11" s="14">
        <v>6.7023566161042297E-2</v>
      </c>
      <c r="BJ11" s="14">
        <v>0.112884183582962</v>
      </c>
      <c r="BK11" s="14"/>
      <c r="BL11" s="14">
        <v>4.3770574171151898E-2</v>
      </c>
      <c r="BM11" s="14">
        <v>7.2861090448206697E-2</v>
      </c>
      <c r="BN11" s="14">
        <v>5.5152845046434702E-2</v>
      </c>
      <c r="BO11" s="14">
        <v>0</v>
      </c>
      <c r="BP11" s="14">
        <v>0.14805170171333201</v>
      </c>
      <c r="BQ11" s="14"/>
      <c r="BR11" s="14">
        <v>7.0628147511836201E-2</v>
      </c>
      <c r="BS11" s="14">
        <v>7.2589826180432707E-2</v>
      </c>
      <c r="BT11" s="14">
        <v>3.9964364152768599E-2</v>
      </c>
    </row>
    <row r="12" spans="2:72" x14ac:dyDescent="0.25">
      <c r="B12" s="15" t="s">
        <v>107</v>
      </c>
      <c r="C12" s="20">
        <v>4.5743854426213003E-2</v>
      </c>
      <c r="D12" s="20">
        <v>5.7953756018779001E-2</v>
      </c>
      <c r="E12" s="20">
        <v>3.3320433012820998E-2</v>
      </c>
      <c r="F12" s="20"/>
      <c r="G12" s="20">
        <v>0.142812344320112</v>
      </c>
      <c r="H12" s="20">
        <v>6.1375756393853197E-2</v>
      </c>
      <c r="I12" s="20">
        <v>4.5138779648064099E-2</v>
      </c>
      <c r="J12" s="20">
        <v>1.24971284414681E-2</v>
      </c>
      <c r="K12" s="20">
        <v>1.7898249202832901E-2</v>
      </c>
      <c r="L12" s="20">
        <v>1.4082368572393899E-2</v>
      </c>
      <c r="M12" s="20"/>
      <c r="N12" s="20">
        <v>1.6314360980084801E-2</v>
      </c>
      <c r="O12" s="20">
        <v>5.0878682321629801E-2</v>
      </c>
      <c r="P12" s="20">
        <v>3.8493863085022402E-2</v>
      </c>
      <c r="Q12" s="20">
        <v>7.7022639571955598E-2</v>
      </c>
      <c r="R12" s="20"/>
      <c r="S12" s="20">
        <v>5.1982060392021003E-2</v>
      </c>
      <c r="T12" s="20">
        <v>5.1388234201303402E-2</v>
      </c>
      <c r="U12" s="20">
        <v>2.9233025645969801E-2</v>
      </c>
      <c r="V12" s="20">
        <v>4.8184573582896198E-2</v>
      </c>
      <c r="W12" s="20">
        <v>8.2954684976997303E-2</v>
      </c>
      <c r="X12" s="20">
        <v>3.3496118081354401E-2</v>
      </c>
      <c r="Y12" s="20">
        <v>3.5699004413159298E-2</v>
      </c>
      <c r="Z12" s="20">
        <v>5.0668192041038999E-2</v>
      </c>
      <c r="AA12" s="20">
        <v>4.1606882437101901E-2</v>
      </c>
      <c r="AB12" s="20">
        <v>2.3142498259442899E-2</v>
      </c>
      <c r="AC12" s="20">
        <v>6.9809064074558294E-2</v>
      </c>
      <c r="AD12" s="20">
        <v>4.1691747048076599E-2</v>
      </c>
      <c r="AE12" s="20"/>
      <c r="AF12" s="20">
        <v>0.14804217968132399</v>
      </c>
      <c r="AG12" s="20">
        <v>8.4724902400031998E-2</v>
      </c>
      <c r="AH12" s="20">
        <v>5.7881918385673997E-2</v>
      </c>
      <c r="AI12" s="20">
        <v>6.1836419657656801E-2</v>
      </c>
      <c r="AJ12" s="20">
        <v>6.0231167973996698E-2</v>
      </c>
      <c r="AK12" s="20">
        <v>2.2047963798727199E-2</v>
      </c>
      <c r="AL12" s="20">
        <v>3.5406687395215103E-2</v>
      </c>
      <c r="AM12" s="20">
        <v>3.8080033787773998E-2</v>
      </c>
      <c r="AN12" s="20">
        <v>4.3330603877832802E-2</v>
      </c>
      <c r="AO12" s="20">
        <v>5.0786696097086997E-2</v>
      </c>
      <c r="AP12" s="20">
        <v>1.7576558100500898E-2</v>
      </c>
      <c r="AQ12" s="20">
        <v>2.3881820643849999E-2</v>
      </c>
      <c r="AR12" s="20">
        <v>4.5137010170581603E-2</v>
      </c>
      <c r="AS12" s="20">
        <v>1.9888397021006001E-2</v>
      </c>
      <c r="AT12" s="20">
        <v>0</v>
      </c>
      <c r="AU12" s="20">
        <v>5.1697296882480502E-2</v>
      </c>
      <c r="AV12" s="20"/>
      <c r="AW12" s="20">
        <v>2.6457056330714799E-2</v>
      </c>
      <c r="AX12" s="20">
        <v>7.1250602747431099E-2</v>
      </c>
      <c r="AY12" s="20"/>
      <c r="AZ12" s="20">
        <v>2.3924641147002899E-2</v>
      </c>
      <c r="BA12" s="20">
        <v>2.22638201923279E-2</v>
      </c>
      <c r="BB12" s="20" t="s">
        <v>98</v>
      </c>
      <c r="BC12" s="20">
        <v>6.1088862048540603E-2</v>
      </c>
      <c r="BD12" s="20">
        <v>9.1853729965829994E-2</v>
      </c>
      <c r="BE12" s="20">
        <v>8.6319806293137305E-2</v>
      </c>
      <c r="BF12" s="20">
        <v>0.117600515635046</v>
      </c>
      <c r="BG12" s="20"/>
      <c r="BH12" s="20">
        <v>2.5737745644011101E-2</v>
      </c>
      <c r="BI12" s="20">
        <v>2.9049936474269601E-2</v>
      </c>
      <c r="BJ12" s="20">
        <v>8.9306364724012197E-2</v>
      </c>
      <c r="BK12" s="20"/>
      <c r="BL12" s="20">
        <v>2.4768011469048001E-2</v>
      </c>
      <c r="BM12" s="20">
        <v>4.6537335044104802E-2</v>
      </c>
      <c r="BN12" s="20">
        <v>1.1053317970153499E-2</v>
      </c>
      <c r="BO12" s="20">
        <v>3.8662288104044602E-2</v>
      </c>
      <c r="BP12" s="20">
        <v>7.8688707372872493E-2</v>
      </c>
      <c r="BQ12" s="20"/>
      <c r="BR12" s="20">
        <v>3.34723111353014E-2</v>
      </c>
      <c r="BS12" s="20">
        <v>4.2944706104147502E-2</v>
      </c>
      <c r="BT12" s="20">
        <v>2.0105578006650901E-2</v>
      </c>
    </row>
    <row r="13" spans="2:72" x14ac:dyDescent="0.25">
      <c r="B13" s="16"/>
    </row>
    <row r="14" spans="2:72" x14ac:dyDescent="0.25">
      <c r="B14" t="s">
        <v>94</v>
      </c>
    </row>
    <row r="15" spans="2:72" x14ac:dyDescent="0.25">
      <c r="B15" t="s">
        <v>95</v>
      </c>
    </row>
    <row r="17" spans="2:2" x14ac:dyDescent="0.25">
      <c r="B17"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9" width="20.7109375" customWidth="1"/>
  </cols>
  <sheetData>
    <row r="2" spans="2:9" ht="40.15" customHeight="1" x14ac:dyDescent="0.25">
      <c r="D2" s="28" t="s">
        <v>118</v>
      </c>
      <c r="E2" s="25"/>
      <c r="F2" s="25"/>
      <c r="G2" s="25"/>
      <c r="H2" s="25"/>
      <c r="I2" s="25"/>
    </row>
    <row r="6" spans="2:9" ht="50.1" customHeight="1" x14ac:dyDescent="0.25">
      <c r="B6" s="17" t="s">
        <v>14</v>
      </c>
      <c r="C6" s="17" t="s">
        <v>109</v>
      </c>
      <c r="D6" s="17" t="s">
        <v>110</v>
      </c>
      <c r="E6" s="17" t="s">
        <v>111</v>
      </c>
      <c r="F6" s="17" t="s">
        <v>112</v>
      </c>
      <c r="G6" s="17" t="s">
        <v>113</v>
      </c>
      <c r="H6" s="17" t="s">
        <v>114</v>
      </c>
    </row>
    <row r="7" spans="2:9" ht="45" x14ac:dyDescent="0.25">
      <c r="B7" s="15" t="s">
        <v>115</v>
      </c>
      <c r="C7" s="14">
        <v>0.580268532544714</v>
      </c>
      <c r="D7" s="14">
        <v>0.39698059582641998</v>
      </c>
      <c r="E7" s="14">
        <v>0.57361294326393997</v>
      </c>
      <c r="F7" s="14">
        <v>9.3581973149259007E-2</v>
      </c>
      <c r="G7" s="14">
        <v>0.196264296219016</v>
      </c>
      <c r="H7" s="14">
        <v>0.32173267024657398</v>
      </c>
    </row>
    <row r="8" spans="2:9" ht="45" x14ac:dyDescent="0.25">
      <c r="B8" s="15" t="s">
        <v>116</v>
      </c>
      <c r="C8" s="14">
        <v>0.212080322961403</v>
      </c>
      <c r="D8" s="14">
        <v>0.43893709644034201</v>
      </c>
      <c r="E8" s="14">
        <v>0.24889190945238801</v>
      </c>
      <c r="F8" s="14">
        <v>0.64659902597157604</v>
      </c>
      <c r="G8" s="14">
        <v>0.45356057253014598</v>
      </c>
      <c r="H8" s="14">
        <v>0.213399951895726</v>
      </c>
    </row>
    <row r="9" spans="2:9" x14ac:dyDescent="0.25">
      <c r="B9" s="15" t="s">
        <v>117</v>
      </c>
      <c r="C9" s="14">
        <v>0.207651144493883</v>
      </c>
      <c r="D9" s="14">
        <v>0.16408230773323901</v>
      </c>
      <c r="E9" s="14">
        <v>0.17749514728367199</v>
      </c>
      <c r="F9" s="14">
        <v>0.25981900087916499</v>
      </c>
      <c r="G9" s="14">
        <v>0.35017513125083899</v>
      </c>
      <c r="H9" s="14">
        <v>0.46486737785769999</v>
      </c>
    </row>
    <row r="10" spans="2:9" x14ac:dyDescent="0.25">
      <c r="B10" s="16"/>
      <c r="C10" s="16"/>
      <c r="D10" s="16"/>
      <c r="E10" s="16"/>
      <c r="F10" s="16"/>
      <c r="G10" s="16"/>
      <c r="H10" s="16"/>
    </row>
    <row r="11" spans="2:9" x14ac:dyDescent="0.25">
      <c r="B11" t="s">
        <v>94</v>
      </c>
    </row>
    <row r="12" spans="2:9" x14ac:dyDescent="0.25">
      <c r="B12" t="s">
        <v>95</v>
      </c>
    </row>
    <row r="16" spans="2:9" x14ac:dyDescent="0.25">
      <c r="B16" s="8" t="str">
        <f>HYPERLINK("#'Contents'!A1", "Return to Contents")</f>
        <v>Return to Contents</v>
      </c>
    </row>
  </sheetData>
  <mergeCells count="1">
    <mergeCell ref="D2:I2"/>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119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0.580268532544714</v>
      </c>
      <c r="D9" s="14">
        <v>0.58171748900151099</v>
      </c>
      <c r="E9" s="14">
        <v>0.57797006396087802</v>
      </c>
      <c r="F9" s="14"/>
      <c r="G9" s="14">
        <v>0.30936729886279102</v>
      </c>
      <c r="H9" s="14">
        <v>0.56795392118485899</v>
      </c>
      <c r="I9" s="14">
        <v>0.56348785800318402</v>
      </c>
      <c r="J9" s="14">
        <v>0.62103707065229896</v>
      </c>
      <c r="K9" s="14">
        <v>0.66972481371165704</v>
      </c>
      <c r="L9" s="14">
        <v>0.69262075705261905</v>
      </c>
      <c r="M9" s="14"/>
      <c r="N9" s="14">
        <v>0.59468488977245304</v>
      </c>
      <c r="O9" s="14">
        <v>0.58316317327317002</v>
      </c>
      <c r="P9" s="14">
        <v>0.57267508567150605</v>
      </c>
      <c r="Q9" s="14">
        <v>0.57354302026826898</v>
      </c>
      <c r="R9" s="14"/>
      <c r="S9" s="14">
        <v>0.59047501484090603</v>
      </c>
      <c r="T9" s="14">
        <v>0.57949533416821097</v>
      </c>
      <c r="U9" s="14">
        <v>0.57339280549372995</v>
      </c>
      <c r="V9" s="14">
        <v>0.62205533943371705</v>
      </c>
      <c r="W9" s="14">
        <v>0.499304169858514</v>
      </c>
      <c r="X9" s="14">
        <v>0.61311839077222297</v>
      </c>
      <c r="Y9" s="14">
        <v>0.56450952524707199</v>
      </c>
      <c r="Z9" s="14">
        <v>0.48681716768784999</v>
      </c>
      <c r="AA9" s="14">
        <v>0.58947851342158097</v>
      </c>
      <c r="AB9" s="14">
        <v>0.63624311235090802</v>
      </c>
      <c r="AC9" s="14">
        <v>0.59436380077533102</v>
      </c>
      <c r="AD9" s="14">
        <v>0.46059806184457402</v>
      </c>
      <c r="AE9" s="14"/>
      <c r="AF9" s="14">
        <v>0.25769440625460999</v>
      </c>
      <c r="AG9" s="14">
        <v>0.55020833549663195</v>
      </c>
      <c r="AH9" s="14">
        <v>0.63727735121442797</v>
      </c>
      <c r="AI9" s="14">
        <v>0.56266553566421895</v>
      </c>
      <c r="AJ9" s="14">
        <v>0.61255381409867204</v>
      </c>
      <c r="AK9" s="14">
        <v>0.58903434369871199</v>
      </c>
      <c r="AL9" s="14">
        <v>0.57942240157845204</v>
      </c>
      <c r="AM9" s="14">
        <v>0.589296767608809</v>
      </c>
      <c r="AN9" s="14">
        <v>0.56229022726149402</v>
      </c>
      <c r="AO9" s="14">
        <v>0.58694681237938695</v>
      </c>
      <c r="AP9" s="14">
        <v>0.55372772067184794</v>
      </c>
      <c r="AQ9" s="14">
        <v>0.66103316392210998</v>
      </c>
      <c r="AR9" s="14">
        <v>0.59204455268404399</v>
      </c>
      <c r="AS9" s="14">
        <v>0.55274085114538596</v>
      </c>
      <c r="AT9" s="14">
        <v>0.64770860776321404</v>
      </c>
      <c r="AU9" s="14">
        <v>0.511173579946965</v>
      </c>
      <c r="AV9" s="14"/>
      <c r="AW9" s="14">
        <v>0.63839213029216002</v>
      </c>
      <c r="AX9" s="14">
        <v>0.50340020157930299</v>
      </c>
      <c r="AY9" s="14"/>
      <c r="AZ9" s="14">
        <v>0.63735710992853301</v>
      </c>
      <c r="BA9" s="14">
        <v>0.57551462328523195</v>
      </c>
      <c r="BB9" s="14" t="s">
        <v>98</v>
      </c>
      <c r="BC9" s="14">
        <v>0.59397288114943503</v>
      </c>
      <c r="BD9" s="14">
        <v>0.60476196737643595</v>
      </c>
      <c r="BE9" s="14">
        <v>0.50752004285964503</v>
      </c>
      <c r="BF9" s="14">
        <v>0.331786139840345</v>
      </c>
      <c r="BG9" s="14"/>
      <c r="BH9" s="14">
        <v>0.65913029544836299</v>
      </c>
      <c r="BI9" s="14">
        <v>0.59093283366665605</v>
      </c>
      <c r="BJ9" s="14">
        <v>0.48863941571005998</v>
      </c>
      <c r="BK9" s="14"/>
      <c r="BL9" s="14">
        <v>0.65818682024708197</v>
      </c>
      <c r="BM9" s="14">
        <v>0.56345882889110699</v>
      </c>
      <c r="BN9" s="14">
        <v>0.60449448061760702</v>
      </c>
      <c r="BO9" s="14">
        <v>0.73746013954873302</v>
      </c>
      <c r="BP9" s="14">
        <v>0.48585231653490801</v>
      </c>
      <c r="BQ9" s="14"/>
      <c r="BR9" s="14">
        <v>0.63199819759430698</v>
      </c>
      <c r="BS9" s="14">
        <v>0.57732078937284403</v>
      </c>
      <c r="BT9" s="14">
        <v>0.59519610679168899</v>
      </c>
    </row>
    <row r="10" spans="2:72" ht="45" x14ac:dyDescent="0.25">
      <c r="B10" s="15" t="s">
        <v>116</v>
      </c>
      <c r="C10" s="14">
        <v>0.212080322961403</v>
      </c>
      <c r="D10" s="14">
        <v>0.23053191773720699</v>
      </c>
      <c r="E10" s="14">
        <v>0.195519189747517</v>
      </c>
      <c r="F10" s="14"/>
      <c r="G10" s="14">
        <v>0.31680290588471099</v>
      </c>
      <c r="H10" s="14">
        <v>0.230460826034213</v>
      </c>
      <c r="I10" s="14">
        <v>0.21753564870827699</v>
      </c>
      <c r="J10" s="14">
        <v>0.184973097802483</v>
      </c>
      <c r="K10" s="14">
        <v>0.186881984482901</v>
      </c>
      <c r="L10" s="14">
        <v>0.16135272366719</v>
      </c>
      <c r="M10" s="14"/>
      <c r="N10" s="14">
        <v>0.24176588701797699</v>
      </c>
      <c r="O10" s="14">
        <v>0.20820980409738299</v>
      </c>
      <c r="P10" s="14">
        <v>0.18500715631773901</v>
      </c>
      <c r="Q10" s="14">
        <v>0.203595650252059</v>
      </c>
      <c r="R10" s="14"/>
      <c r="S10" s="14">
        <v>0.18247520153204599</v>
      </c>
      <c r="T10" s="14">
        <v>0.22533407358028601</v>
      </c>
      <c r="U10" s="14">
        <v>0.26156619555122901</v>
      </c>
      <c r="V10" s="14">
        <v>0.20960760549139801</v>
      </c>
      <c r="W10" s="14">
        <v>0.231011691841668</v>
      </c>
      <c r="X10" s="14">
        <v>0.15845473793130899</v>
      </c>
      <c r="Y10" s="14">
        <v>0.27645879343332802</v>
      </c>
      <c r="Z10" s="14">
        <v>0.23278824460773301</v>
      </c>
      <c r="AA10" s="14">
        <v>0.237673193421851</v>
      </c>
      <c r="AB10" s="14">
        <v>0.16610374492806201</v>
      </c>
      <c r="AC10" s="14">
        <v>0.19306083283654299</v>
      </c>
      <c r="AD10" s="14">
        <v>0.16173929491585501</v>
      </c>
      <c r="AE10" s="14"/>
      <c r="AF10" s="14">
        <v>0.29365512912471597</v>
      </c>
      <c r="AG10" s="14">
        <v>0.170959604414782</v>
      </c>
      <c r="AH10" s="14">
        <v>0.17942131691825</v>
      </c>
      <c r="AI10" s="14">
        <v>0.20832585043294999</v>
      </c>
      <c r="AJ10" s="14">
        <v>0.156573556724633</v>
      </c>
      <c r="AK10" s="14">
        <v>0.16389147931491599</v>
      </c>
      <c r="AL10" s="14">
        <v>0.27704584626108603</v>
      </c>
      <c r="AM10" s="14">
        <v>0.21835485184341999</v>
      </c>
      <c r="AN10" s="14">
        <v>0.232462888736926</v>
      </c>
      <c r="AO10" s="14">
        <v>0.25524253259653601</v>
      </c>
      <c r="AP10" s="14">
        <v>0.247266759016736</v>
      </c>
      <c r="AQ10" s="14">
        <v>0.21583147304148001</v>
      </c>
      <c r="AR10" s="14">
        <v>0.12591977663697099</v>
      </c>
      <c r="AS10" s="14">
        <v>0.32547310025002502</v>
      </c>
      <c r="AT10" s="14">
        <v>0.315796622938466</v>
      </c>
      <c r="AU10" s="14">
        <v>0.36245576805512397</v>
      </c>
      <c r="AV10" s="14"/>
      <c r="AW10" s="14">
        <v>0.18956941306465799</v>
      </c>
      <c r="AX10" s="14">
        <v>0.24185095209200599</v>
      </c>
      <c r="AY10" s="14"/>
      <c r="AZ10" s="14">
        <v>0.195146007334522</v>
      </c>
      <c r="BA10" s="14">
        <v>0.233140741753421</v>
      </c>
      <c r="BB10" s="14" t="s">
        <v>98</v>
      </c>
      <c r="BC10" s="14">
        <v>0.15125923564102201</v>
      </c>
      <c r="BD10" s="14">
        <v>0.217077079632429</v>
      </c>
      <c r="BE10" s="14">
        <v>0.2267697118234</v>
      </c>
      <c r="BF10" s="14">
        <v>0.23467926517266399</v>
      </c>
      <c r="BG10" s="14"/>
      <c r="BH10" s="14">
        <v>0.186535168028898</v>
      </c>
      <c r="BI10" s="14">
        <v>0.2270120604941</v>
      </c>
      <c r="BJ10" s="14">
        <v>0.17411496329123299</v>
      </c>
      <c r="BK10" s="14"/>
      <c r="BL10" s="14">
        <v>0.19296850862411399</v>
      </c>
      <c r="BM10" s="14">
        <v>0.22748073677017799</v>
      </c>
      <c r="BN10" s="14">
        <v>0.26579654581663298</v>
      </c>
      <c r="BO10" s="14">
        <v>0.14090525981329999</v>
      </c>
      <c r="BP10" s="14">
        <v>0.19764628711617599</v>
      </c>
      <c r="BQ10" s="14"/>
      <c r="BR10" s="14">
        <v>0.19898216801795701</v>
      </c>
      <c r="BS10" s="14">
        <v>0.22506087746588899</v>
      </c>
      <c r="BT10" s="14">
        <v>0.28684566171196502</v>
      </c>
    </row>
    <row r="11" spans="2:72" x14ac:dyDescent="0.25">
      <c r="B11" s="15" t="s">
        <v>117</v>
      </c>
      <c r="C11" s="20">
        <v>0.207651144493883</v>
      </c>
      <c r="D11" s="20">
        <v>0.18775059326128199</v>
      </c>
      <c r="E11" s="20">
        <v>0.226510746291605</v>
      </c>
      <c r="F11" s="20"/>
      <c r="G11" s="20">
        <v>0.37382979525249699</v>
      </c>
      <c r="H11" s="20">
        <v>0.20158525278092801</v>
      </c>
      <c r="I11" s="20">
        <v>0.21897649328853899</v>
      </c>
      <c r="J11" s="20">
        <v>0.19398983154521801</v>
      </c>
      <c r="K11" s="20">
        <v>0.14339320180544199</v>
      </c>
      <c r="L11" s="20">
        <v>0.146026519280191</v>
      </c>
      <c r="M11" s="20"/>
      <c r="N11" s="20">
        <v>0.16354922320956999</v>
      </c>
      <c r="O11" s="20">
        <v>0.20862702262944699</v>
      </c>
      <c r="P11" s="20">
        <v>0.242317758010755</v>
      </c>
      <c r="Q11" s="20">
        <v>0.22286132947967299</v>
      </c>
      <c r="R11" s="20"/>
      <c r="S11" s="20">
        <v>0.227049783627049</v>
      </c>
      <c r="T11" s="20">
        <v>0.19517059225150299</v>
      </c>
      <c r="U11" s="20">
        <v>0.16504099895504101</v>
      </c>
      <c r="V11" s="20">
        <v>0.168337055074885</v>
      </c>
      <c r="W11" s="20">
        <v>0.26968413829981802</v>
      </c>
      <c r="X11" s="20">
        <v>0.22842687129646799</v>
      </c>
      <c r="Y11" s="20">
        <v>0.15903168131959999</v>
      </c>
      <c r="Z11" s="20">
        <v>0.280394587704417</v>
      </c>
      <c r="AA11" s="20">
        <v>0.17284829315656799</v>
      </c>
      <c r="AB11" s="20">
        <v>0.19765314272103099</v>
      </c>
      <c r="AC11" s="20">
        <v>0.21257536638812599</v>
      </c>
      <c r="AD11" s="20">
        <v>0.37766264323957099</v>
      </c>
      <c r="AE11" s="20"/>
      <c r="AF11" s="20">
        <v>0.44865046462067398</v>
      </c>
      <c r="AG11" s="20">
        <v>0.27883206008858702</v>
      </c>
      <c r="AH11" s="20">
        <v>0.183301331867323</v>
      </c>
      <c r="AI11" s="20">
        <v>0.229008613902832</v>
      </c>
      <c r="AJ11" s="20">
        <v>0.23087262917669499</v>
      </c>
      <c r="AK11" s="20">
        <v>0.24707417698637199</v>
      </c>
      <c r="AL11" s="20">
        <v>0.14353175216046199</v>
      </c>
      <c r="AM11" s="20">
        <v>0.19234838054777201</v>
      </c>
      <c r="AN11" s="20">
        <v>0.20524688400158</v>
      </c>
      <c r="AO11" s="20">
        <v>0.15781065502407801</v>
      </c>
      <c r="AP11" s="20">
        <v>0.199005520311416</v>
      </c>
      <c r="AQ11" s="20">
        <v>0.12313536303641</v>
      </c>
      <c r="AR11" s="20">
        <v>0.282035670678984</v>
      </c>
      <c r="AS11" s="20">
        <v>0.121786048604589</v>
      </c>
      <c r="AT11" s="20">
        <v>3.6494769298320198E-2</v>
      </c>
      <c r="AU11" s="20">
        <v>0.126370651997912</v>
      </c>
      <c r="AV11" s="20"/>
      <c r="AW11" s="20">
        <v>0.17203845664318199</v>
      </c>
      <c r="AX11" s="20">
        <v>0.25474884632869199</v>
      </c>
      <c r="AY11" s="20"/>
      <c r="AZ11" s="20">
        <v>0.16749688273694499</v>
      </c>
      <c r="BA11" s="20">
        <v>0.19134463496134699</v>
      </c>
      <c r="BB11" s="20" t="s">
        <v>98</v>
      </c>
      <c r="BC11" s="20">
        <v>0.25476788320954202</v>
      </c>
      <c r="BD11" s="20">
        <v>0.17816095299113499</v>
      </c>
      <c r="BE11" s="20">
        <v>0.26571024531695497</v>
      </c>
      <c r="BF11" s="20">
        <v>0.43353459498699198</v>
      </c>
      <c r="BG11" s="20"/>
      <c r="BH11" s="20">
        <v>0.15433453652274001</v>
      </c>
      <c r="BI11" s="20">
        <v>0.182055105839244</v>
      </c>
      <c r="BJ11" s="20">
        <v>0.33724562099870697</v>
      </c>
      <c r="BK11" s="20"/>
      <c r="BL11" s="20">
        <v>0.14884467112880401</v>
      </c>
      <c r="BM11" s="20">
        <v>0.20906043433871599</v>
      </c>
      <c r="BN11" s="20">
        <v>0.12970897356576</v>
      </c>
      <c r="BO11" s="20">
        <v>0.12163460063796699</v>
      </c>
      <c r="BP11" s="20">
        <v>0.316501396348917</v>
      </c>
      <c r="BQ11" s="20"/>
      <c r="BR11" s="20">
        <v>0.16901963438773601</v>
      </c>
      <c r="BS11" s="20">
        <v>0.19761833316126701</v>
      </c>
      <c r="BT11" s="20">
        <v>0.117958231496346</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120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0.39698059582641998</v>
      </c>
      <c r="D9" s="14">
        <v>0.39214419999804601</v>
      </c>
      <c r="E9" s="14">
        <v>0.40131090070397102</v>
      </c>
      <c r="F9" s="14"/>
      <c r="G9" s="14">
        <v>0.386650887647013</v>
      </c>
      <c r="H9" s="14">
        <v>0.414829404727522</v>
      </c>
      <c r="I9" s="14">
        <v>0.43824705570223699</v>
      </c>
      <c r="J9" s="14">
        <v>0.38583381042555398</v>
      </c>
      <c r="K9" s="14">
        <v>0.38408319317511802</v>
      </c>
      <c r="L9" s="14">
        <v>0.37350139197711002</v>
      </c>
      <c r="M9" s="14"/>
      <c r="N9" s="14">
        <v>0.35970264246795097</v>
      </c>
      <c r="O9" s="14">
        <v>0.385031075875295</v>
      </c>
      <c r="P9" s="14">
        <v>0.419565356870092</v>
      </c>
      <c r="Q9" s="14">
        <v>0.42809469914637299</v>
      </c>
      <c r="R9" s="14"/>
      <c r="S9" s="14">
        <v>0.39158489431947602</v>
      </c>
      <c r="T9" s="14">
        <v>0.38038106609840699</v>
      </c>
      <c r="U9" s="14">
        <v>0.37285671641777501</v>
      </c>
      <c r="V9" s="14">
        <v>0.42871229087104001</v>
      </c>
      <c r="W9" s="14">
        <v>0.42789506647186898</v>
      </c>
      <c r="X9" s="14">
        <v>0.439153722228181</v>
      </c>
      <c r="Y9" s="14">
        <v>0.40947633340379502</v>
      </c>
      <c r="Z9" s="14">
        <v>0.32103422645491397</v>
      </c>
      <c r="AA9" s="14">
        <v>0.408828077734819</v>
      </c>
      <c r="AB9" s="14">
        <v>0.35019679965246098</v>
      </c>
      <c r="AC9" s="14">
        <v>0.31079432973183402</v>
      </c>
      <c r="AD9" s="14">
        <v>0.57345924481792598</v>
      </c>
      <c r="AE9" s="14"/>
      <c r="AF9" s="14">
        <v>0.19512377759958299</v>
      </c>
      <c r="AG9" s="14">
        <v>0.42145721878631598</v>
      </c>
      <c r="AH9" s="14">
        <v>0.467015938851012</v>
      </c>
      <c r="AI9" s="14">
        <v>0.41089522013097102</v>
      </c>
      <c r="AJ9" s="14">
        <v>0.44827258491150002</v>
      </c>
      <c r="AK9" s="14">
        <v>0.41547791611363399</v>
      </c>
      <c r="AL9" s="14">
        <v>0.40073475024001898</v>
      </c>
      <c r="AM9" s="14">
        <v>0.39926221660786698</v>
      </c>
      <c r="AN9" s="14">
        <v>0.39107429792960802</v>
      </c>
      <c r="AO9" s="14">
        <v>0.36566814705484402</v>
      </c>
      <c r="AP9" s="14">
        <v>0.32660954745391102</v>
      </c>
      <c r="AQ9" s="14">
        <v>0.366357477637066</v>
      </c>
      <c r="AR9" s="14">
        <v>0.41732734414782602</v>
      </c>
      <c r="AS9" s="14">
        <v>0.204445815437965</v>
      </c>
      <c r="AT9" s="14">
        <v>0.45486426868631502</v>
      </c>
      <c r="AU9" s="14">
        <v>0.35019547155589198</v>
      </c>
      <c r="AV9" s="14"/>
      <c r="AW9" s="14">
        <v>0.38415793388390401</v>
      </c>
      <c r="AX9" s="14">
        <v>0.41393853821563198</v>
      </c>
      <c r="AY9" s="14"/>
      <c r="AZ9" s="14">
        <v>0.35693817112496401</v>
      </c>
      <c r="BA9" s="14">
        <v>0.37581452811191002</v>
      </c>
      <c r="BB9" s="14" t="s">
        <v>98</v>
      </c>
      <c r="BC9" s="14">
        <v>0.48514920705951398</v>
      </c>
      <c r="BD9" s="14">
        <v>0.45673250470347199</v>
      </c>
      <c r="BE9" s="14">
        <v>0.45454348968760599</v>
      </c>
      <c r="BF9" s="14">
        <v>0.373363567200098</v>
      </c>
      <c r="BG9" s="14"/>
      <c r="BH9" s="14">
        <v>0.39610406735903098</v>
      </c>
      <c r="BI9" s="14">
        <v>0.37911878759954698</v>
      </c>
      <c r="BJ9" s="14">
        <v>0.445238355378898</v>
      </c>
      <c r="BK9" s="14"/>
      <c r="BL9" s="14">
        <v>0.40261943688587598</v>
      </c>
      <c r="BM9" s="14">
        <v>0.39234957590880598</v>
      </c>
      <c r="BN9" s="14">
        <v>0.36777754234017002</v>
      </c>
      <c r="BO9" s="14">
        <v>0.489796028383714</v>
      </c>
      <c r="BP9" s="14">
        <v>0.44069858154081498</v>
      </c>
      <c r="BQ9" s="14"/>
      <c r="BR9" s="14">
        <v>0.436595769437301</v>
      </c>
      <c r="BS9" s="14">
        <v>0.377605608514821</v>
      </c>
      <c r="BT9" s="14">
        <v>0.38107526964433802</v>
      </c>
    </row>
    <row r="10" spans="2:72" ht="45" x14ac:dyDescent="0.25">
      <c r="B10" s="15" t="s">
        <v>116</v>
      </c>
      <c r="C10" s="14">
        <v>0.43893709644034201</v>
      </c>
      <c r="D10" s="14">
        <v>0.45724727220026701</v>
      </c>
      <c r="E10" s="14">
        <v>0.42125090235757801</v>
      </c>
      <c r="F10" s="14"/>
      <c r="G10" s="14">
        <v>0.286065341192004</v>
      </c>
      <c r="H10" s="14">
        <v>0.38313266793234801</v>
      </c>
      <c r="I10" s="14">
        <v>0.388124466458178</v>
      </c>
      <c r="J10" s="14">
        <v>0.47109023281811302</v>
      </c>
      <c r="K10" s="14">
        <v>0.52527900197977495</v>
      </c>
      <c r="L10" s="14">
        <v>0.54419603846992404</v>
      </c>
      <c r="M10" s="14"/>
      <c r="N10" s="14">
        <v>0.51673153823790596</v>
      </c>
      <c r="O10" s="14">
        <v>0.43820578590857301</v>
      </c>
      <c r="P10" s="14">
        <v>0.41056076954132997</v>
      </c>
      <c r="Q10" s="14">
        <v>0.38155578050590599</v>
      </c>
      <c r="R10" s="14"/>
      <c r="S10" s="14">
        <v>0.379595068845268</v>
      </c>
      <c r="T10" s="14">
        <v>0.45646960931459002</v>
      </c>
      <c r="U10" s="14">
        <v>0.49590609841819</v>
      </c>
      <c r="V10" s="14">
        <v>0.44782421372553399</v>
      </c>
      <c r="W10" s="14">
        <v>0.39400623425971198</v>
      </c>
      <c r="X10" s="14">
        <v>0.398073299323076</v>
      </c>
      <c r="Y10" s="14">
        <v>0.49560903660331201</v>
      </c>
      <c r="Z10" s="14">
        <v>0.46355005185006398</v>
      </c>
      <c r="AA10" s="14">
        <v>0.45276905062748701</v>
      </c>
      <c r="AB10" s="14">
        <v>0.48190697208936101</v>
      </c>
      <c r="AC10" s="14">
        <v>0.49394941243518597</v>
      </c>
      <c r="AD10" s="14">
        <v>0.23413938842705301</v>
      </c>
      <c r="AE10" s="14"/>
      <c r="AF10" s="14">
        <v>0.41426805190203803</v>
      </c>
      <c r="AG10" s="14">
        <v>0.33093630231694598</v>
      </c>
      <c r="AH10" s="14">
        <v>0.34195669697061898</v>
      </c>
      <c r="AI10" s="14">
        <v>0.421048529742935</v>
      </c>
      <c r="AJ10" s="14">
        <v>0.36670487302416599</v>
      </c>
      <c r="AK10" s="14">
        <v>0.44074625607094098</v>
      </c>
      <c r="AL10" s="14">
        <v>0.50615162832232297</v>
      </c>
      <c r="AM10" s="14">
        <v>0.45485667987112</v>
      </c>
      <c r="AN10" s="14">
        <v>0.43756141238936602</v>
      </c>
      <c r="AO10" s="14">
        <v>0.4845635307733</v>
      </c>
      <c r="AP10" s="14">
        <v>0.54766908117410096</v>
      </c>
      <c r="AQ10" s="14">
        <v>0.50237588498002295</v>
      </c>
      <c r="AR10" s="14">
        <v>0.35335588574744198</v>
      </c>
      <c r="AS10" s="14">
        <v>0.75476913236280596</v>
      </c>
      <c r="AT10" s="14">
        <v>0.46884036204698898</v>
      </c>
      <c r="AU10" s="14">
        <v>0.476911651081388</v>
      </c>
      <c r="AV10" s="14"/>
      <c r="AW10" s="14">
        <v>0.48991154713949298</v>
      </c>
      <c r="AX10" s="14">
        <v>0.37152349681858399</v>
      </c>
      <c r="AY10" s="14"/>
      <c r="AZ10" s="14">
        <v>0.52357289792037998</v>
      </c>
      <c r="BA10" s="14">
        <v>0.48733446867847402</v>
      </c>
      <c r="BB10" s="14" t="s">
        <v>98</v>
      </c>
      <c r="BC10" s="14">
        <v>0.329751375206494</v>
      </c>
      <c r="BD10" s="14">
        <v>0.33741524142182</v>
      </c>
      <c r="BE10" s="14">
        <v>0.313741927896728</v>
      </c>
      <c r="BF10" s="14">
        <v>0.30679758297157</v>
      </c>
      <c r="BG10" s="14"/>
      <c r="BH10" s="14">
        <v>0.48702539650183801</v>
      </c>
      <c r="BI10" s="14">
        <v>0.46822128686447401</v>
      </c>
      <c r="BJ10" s="14">
        <v>0.28734644488414401</v>
      </c>
      <c r="BK10" s="14"/>
      <c r="BL10" s="14">
        <v>0.497343145812363</v>
      </c>
      <c r="BM10" s="14">
        <v>0.43351206518048402</v>
      </c>
      <c r="BN10" s="14">
        <v>0.52200579163608796</v>
      </c>
      <c r="BO10" s="14">
        <v>0.43347016016621598</v>
      </c>
      <c r="BP10" s="14">
        <v>0.26883654289326397</v>
      </c>
      <c r="BQ10" s="14"/>
      <c r="BR10" s="14">
        <v>0.43062550072165501</v>
      </c>
      <c r="BS10" s="14">
        <v>0.46461002032395099</v>
      </c>
      <c r="BT10" s="14">
        <v>0.48820795341134099</v>
      </c>
    </row>
    <row r="11" spans="2:72" x14ac:dyDescent="0.25">
      <c r="B11" s="15" t="s">
        <v>117</v>
      </c>
      <c r="C11" s="20">
        <v>0.16408230773323901</v>
      </c>
      <c r="D11" s="20">
        <v>0.15060852780168699</v>
      </c>
      <c r="E11" s="20">
        <v>0.177438196938451</v>
      </c>
      <c r="F11" s="20"/>
      <c r="G11" s="20">
        <v>0.32728377116098301</v>
      </c>
      <c r="H11" s="20">
        <v>0.20203792734013101</v>
      </c>
      <c r="I11" s="20">
        <v>0.17362847783958499</v>
      </c>
      <c r="J11" s="20">
        <v>0.143075956756333</v>
      </c>
      <c r="K11" s="20">
        <v>9.0637804845107306E-2</v>
      </c>
      <c r="L11" s="20">
        <v>8.2302569552966207E-2</v>
      </c>
      <c r="M11" s="20"/>
      <c r="N11" s="20">
        <v>0.123565819294143</v>
      </c>
      <c r="O11" s="20">
        <v>0.17676313821613199</v>
      </c>
      <c r="P11" s="20">
        <v>0.169873873588578</v>
      </c>
      <c r="Q11" s="20">
        <v>0.19034952034772101</v>
      </c>
      <c r="R11" s="20"/>
      <c r="S11" s="20">
        <v>0.22882003683525601</v>
      </c>
      <c r="T11" s="20">
        <v>0.16314932458700299</v>
      </c>
      <c r="U11" s="20">
        <v>0.13123718516403399</v>
      </c>
      <c r="V11" s="20">
        <v>0.12346349540342701</v>
      </c>
      <c r="W11" s="20">
        <v>0.17809869926842001</v>
      </c>
      <c r="X11" s="20">
        <v>0.162772978448743</v>
      </c>
      <c r="Y11" s="20">
        <v>9.4914629992893101E-2</v>
      </c>
      <c r="Z11" s="20">
        <v>0.21541572169502099</v>
      </c>
      <c r="AA11" s="20">
        <v>0.13840287163769399</v>
      </c>
      <c r="AB11" s="20">
        <v>0.16789622825817799</v>
      </c>
      <c r="AC11" s="20">
        <v>0.19525625783298001</v>
      </c>
      <c r="AD11" s="20">
        <v>0.19240136675502101</v>
      </c>
      <c r="AE11" s="20"/>
      <c r="AF11" s="20">
        <v>0.39060817049837798</v>
      </c>
      <c r="AG11" s="20">
        <v>0.24760647889673901</v>
      </c>
      <c r="AH11" s="20">
        <v>0.19102736417836899</v>
      </c>
      <c r="AI11" s="20">
        <v>0.16805625012609399</v>
      </c>
      <c r="AJ11" s="20">
        <v>0.18502254206433399</v>
      </c>
      <c r="AK11" s="20">
        <v>0.143775827815424</v>
      </c>
      <c r="AL11" s="20">
        <v>9.3113621437657695E-2</v>
      </c>
      <c r="AM11" s="20">
        <v>0.145881103521012</v>
      </c>
      <c r="AN11" s="20">
        <v>0.17136428968102599</v>
      </c>
      <c r="AO11" s="20">
        <v>0.14976832217185601</v>
      </c>
      <c r="AP11" s="20">
        <v>0.12572137137198799</v>
      </c>
      <c r="AQ11" s="20">
        <v>0.13126663738291</v>
      </c>
      <c r="AR11" s="20">
        <v>0.229316770104732</v>
      </c>
      <c r="AS11" s="20">
        <v>4.0785052199228899E-2</v>
      </c>
      <c r="AT11" s="20">
        <v>7.6295369266695501E-2</v>
      </c>
      <c r="AU11" s="20">
        <v>0.17289287736271999</v>
      </c>
      <c r="AV11" s="20"/>
      <c r="AW11" s="20">
        <v>0.12593051897660401</v>
      </c>
      <c r="AX11" s="20">
        <v>0.21453796496578401</v>
      </c>
      <c r="AY11" s="20"/>
      <c r="AZ11" s="20">
        <v>0.119488930954655</v>
      </c>
      <c r="BA11" s="20">
        <v>0.13685100320961599</v>
      </c>
      <c r="BB11" s="20" t="s">
        <v>98</v>
      </c>
      <c r="BC11" s="20">
        <v>0.18509941773399199</v>
      </c>
      <c r="BD11" s="20">
        <v>0.20585225387470801</v>
      </c>
      <c r="BE11" s="20">
        <v>0.231714582415666</v>
      </c>
      <c r="BF11" s="20">
        <v>0.31983884982833199</v>
      </c>
      <c r="BG11" s="20"/>
      <c r="BH11" s="20">
        <v>0.11687053613913199</v>
      </c>
      <c r="BI11" s="20">
        <v>0.15265992553597901</v>
      </c>
      <c r="BJ11" s="20">
        <v>0.26741519973695799</v>
      </c>
      <c r="BK11" s="20"/>
      <c r="BL11" s="20">
        <v>0.10003741730176199</v>
      </c>
      <c r="BM11" s="20">
        <v>0.17413835891071</v>
      </c>
      <c r="BN11" s="20">
        <v>0.110216666023743</v>
      </c>
      <c r="BO11" s="20">
        <v>7.67338114500693E-2</v>
      </c>
      <c r="BP11" s="20">
        <v>0.29046487556591999</v>
      </c>
      <c r="BQ11" s="20"/>
      <c r="BR11" s="20">
        <v>0.132778729841044</v>
      </c>
      <c r="BS11" s="20">
        <v>0.15778437116122801</v>
      </c>
      <c r="BT11" s="20">
        <v>0.13071677694431999</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121</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0.57361294326393997</v>
      </c>
      <c r="D9" s="14">
        <v>0.57808932740567998</v>
      </c>
      <c r="E9" s="14">
        <v>0.56989474111649896</v>
      </c>
      <c r="F9" s="14"/>
      <c r="G9" s="14">
        <v>0.32574709861849399</v>
      </c>
      <c r="H9" s="14">
        <v>0.55797307476158398</v>
      </c>
      <c r="I9" s="14">
        <v>0.52306122415865397</v>
      </c>
      <c r="J9" s="14">
        <v>0.60578339328312603</v>
      </c>
      <c r="K9" s="14">
        <v>0.66071672740905896</v>
      </c>
      <c r="L9" s="14">
        <v>0.709283334219449</v>
      </c>
      <c r="M9" s="14"/>
      <c r="N9" s="14">
        <v>0.61091816337876204</v>
      </c>
      <c r="O9" s="14">
        <v>0.58043035327923798</v>
      </c>
      <c r="P9" s="14">
        <v>0.57260878045096097</v>
      </c>
      <c r="Q9" s="14">
        <v>0.52634627985464399</v>
      </c>
      <c r="R9" s="14"/>
      <c r="S9" s="14">
        <v>0.56770812505155999</v>
      </c>
      <c r="T9" s="14">
        <v>0.54816946395506805</v>
      </c>
      <c r="U9" s="14">
        <v>0.556073728211399</v>
      </c>
      <c r="V9" s="14">
        <v>0.61914194798723698</v>
      </c>
      <c r="W9" s="14">
        <v>0.52938314037059497</v>
      </c>
      <c r="X9" s="14">
        <v>0.56429966223425398</v>
      </c>
      <c r="Y9" s="14">
        <v>0.59779848411190595</v>
      </c>
      <c r="Z9" s="14">
        <v>0.43854525837447</v>
      </c>
      <c r="AA9" s="14">
        <v>0.56030657454605604</v>
      </c>
      <c r="AB9" s="14">
        <v>0.63323285173197996</v>
      </c>
      <c r="AC9" s="14">
        <v>0.67043028575241603</v>
      </c>
      <c r="AD9" s="14">
        <v>0.57743439160740895</v>
      </c>
      <c r="AE9" s="14"/>
      <c r="AF9" s="14">
        <v>0.45573884688935101</v>
      </c>
      <c r="AG9" s="14">
        <v>0.47989557966423002</v>
      </c>
      <c r="AH9" s="14">
        <v>0.57194839717813994</v>
      </c>
      <c r="AI9" s="14">
        <v>0.55628508245758901</v>
      </c>
      <c r="AJ9" s="14">
        <v>0.57989168961986204</v>
      </c>
      <c r="AK9" s="14">
        <v>0.54016508102364402</v>
      </c>
      <c r="AL9" s="14">
        <v>0.60234377129845895</v>
      </c>
      <c r="AM9" s="14">
        <v>0.56085165383951596</v>
      </c>
      <c r="AN9" s="14">
        <v>0.64845291637223701</v>
      </c>
      <c r="AO9" s="14">
        <v>0.62437972847502099</v>
      </c>
      <c r="AP9" s="14">
        <v>0.60449628019434398</v>
      </c>
      <c r="AQ9" s="14">
        <v>0.56876546889033297</v>
      </c>
      <c r="AR9" s="14">
        <v>0.54843021939439096</v>
      </c>
      <c r="AS9" s="14">
        <v>0.57579563159387703</v>
      </c>
      <c r="AT9" s="14">
        <v>0.73140457365345102</v>
      </c>
      <c r="AU9" s="14">
        <v>0.56384290756840505</v>
      </c>
      <c r="AV9" s="14"/>
      <c r="AW9" s="14">
        <v>0.61038035294778503</v>
      </c>
      <c r="AX9" s="14">
        <v>0.52498812432896702</v>
      </c>
      <c r="AY9" s="14"/>
      <c r="AZ9" s="14">
        <v>0.68172860630939902</v>
      </c>
      <c r="BA9" s="14">
        <v>0.56163706868700203</v>
      </c>
      <c r="BB9" s="14" t="s">
        <v>98</v>
      </c>
      <c r="BC9" s="14">
        <v>0.54008251991895495</v>
      </c>
      <c r="BD9" s="14">
        <v>0.49785631588469198</v>
      </c>
      <c r="BE9" s="14">
        <v>0.48167543523953898</v>
      </c>
      <c r="BF9" s="14">
        <v>0.33068938009520499</v>
      </c>
      <c r="BG9" s="14"/>
      <c r="BH9" s="14">
        <v>0.66908768294494603</v>
      </c>
      <c r="BI9" s="14">
        <v>0.57268638723162402</v>
      </c>
      <c r="BJ9" s="14">
        <v>0.45896567356350898</v>
      </c>
      <c r="BK9" s="14"/>
      <c r="BL9" s="14">
        <v>0.65905553661007199</v>
      </c>
      <c r="BM9" s="14">
        <v>0.52694355101507495</v>
      </c>
      <c r="BN9" s="14">
        <v>0.65506238459755906</v>
      </c>
      <c r="BO9" s="14">
        <v>0.87296535078148896</v>
      </c>
      <c r="BP9" s="14">
        <v>0.48935673654020501</v>
      </c>
      <c r="BQ9" s="14"/>
      <c r="BR9" s="14">
        <v>0.65784853304508994</v>
      </c>
      <c r="BS9" s="14">
        <v>0.53174887365218604</v>
      </c>
      <c r="BT9" s="14">
        <v>0.66939495786254299</v>
      </c>
    </row>
    <row r="10" spans="2:72" ht="45" x14ac:dyDescent="0.25">
      <c r="B10" s="15" t="s">
        <v>116</v>
      </c>
      <c r="C10" s="14">
        <v>0.24889190945238801</v>
      </c>
      <c r="D10" s="14">
        <v>0.25824554195175398</v>
      </c>
      <c r="E10" s="14">
        <v>0.238813017814935</v>
      </c>
      <c r="F10" s="14"/>
      <c r="G10" s="14">
        <v>0.414851084819854</v>
      </c>
      <c r="H10" s="14">
        <v>0.246320759415214</v>
      </c>
      <c r="I10" s="14">
        <v>0.23851212308880401</v>
      </c>
      <c r="J10" s="14">
        <v>0.21652681992730199</v>
      </c>
      <c r="K10" s="14">
        <v>0.24442526465889</v>
      </c>
      <c r="L10" s="14">
        <v>0.17733968724982399</v>
      </c>
      <c r="M10" s="14"/>
      <c r="N10" s="14">
        <v>0.25207075717357103</v>
      </c>
      <c r="O10" s="14">
        <v>0.25367632753998698</v>
      </c>
      <c r="P10" s="14">
        <v>0.235466227668199</v>
      </c>
      <c r="Q10" s="14">
        <v>0.25442645534385799</v>
      </c>
      <c r="R10" s="14"/>
      <c r="S10" s="14">
        <v>0.24445387469354499</v>
      </c>
      <c r="T10" s="14">
        <v>0.27922779132047498</v>
      </c>
      <c r="U10" s="14">
        <v>0.278488990833615</v>
      </c>
      <c r="V10" s="14">
        <v>0.19044890868733799</v>
      </c>
      <c r="W10" s="14">
        <v>0.27176625698059598</v>
      </c>
      <c r="X10" s="14">
        <v>0.221675074758372</v>
      </c>
      <c r="Y10" s="14">
        <v>0.27833904431908701</v>
      </c>
      <c r="Z10" s="14">
        <v>0.386549331206334</v>
      </c>
      <c r="AA10" s="14">
        <v>0.25035256268023098</v>
      </c>
      <c r="AB10" s="14">
        <v>0.21379568014245601</v>
      </c>
      <c r="AC10" s="14">
        <v>0.12934634030167799</v>
      </c>
      <c r="AD10" s="14">
        <v>0.29950232615628802</v>
      </c>
      <c r="AE10" s="14"/>
      <c r="AF10" s="14">
        <v>0.233494735829154</v>
      </c>
      <c r="AG10" s="14">
        <v>0.24313867574001599</v>
      </c>
      <c r="AH10" s="14">
        <v>0.27451626403680701</v>
      </c>
      <c r="AI10" s="14">
        <v>0.223604285295571</v>
      </c>
      <c r="AJ10" s="14">
        <v>0.203398332264</v>
      </c>
      <c r="AK10" s="14">
        <v>0.31420089177687899</v>
      </c>
      <c r="AL10" s="14">
        <v>0.25935856678269897</v>
      </c>
      <c r="AM10" s="14">
        <v>0.24672107908325899</v>
      </c>
      <c r="AN10" s="14">
        <v>0.24720443596854899</v>
      </c>
      <c r="AO10" s="14">
        <v>0.23644731828511401</v>
      </c>
      <c r="AP10" s="14">
        <v>0.28306425686727799</v>
      </c>
      <c r="AQ10" s="14">
        <v>0.31174978719659802</v>
      </c>
      <c r="AR10" s="14">
        <v>0.16968826067463899</v>
      </c>
      <c r="AS10" s="14">
        <v>0.286805842452652</v>
      </c>
      <c r="AT10" s="14">
        <v>0.23210065704822899</v>
      </c>
      <c r="AU10" s="14">
        <v>0.26749314000934099</v>
      </c>
      <c r="AV10" s="14"/>
      <c r="AW10" s="14">
        <v>0.22633271103272201</v>
      </c>
      <c r="AX10" s="14">
        <v>0.27872640004899701</v>
      </c>
      <c r="AY10" s="14"/>
      <c r="AZ10" s="14">
        <v>0.19515171853702501</v>
      </c>
      <c r="BA10" s="14">
        <v>0.269789874005608</v>
      </c>
      <c r="BB10" s="14" t="s">
        <v>98</v>
      </c>
      <c r="BC10" s="14">
        <v>0.21656286583789899</v>
      </c>
      <c r="BD10" s="14">
        <v>0.28596912167670202</v>
      </c>
      <c r="BE10" s="14">
        <v>0.29190452481072598</v>
      </c>
      <c r="BF10" s="14">
        <v>0.36743743419533897</v>
      </c>
      <c r="BG10" s="14"/>
      <c r="BH10" s="14">
        <v>0.19137512058974801</v>
      </c>
      <c r="BI10" s="14">
        <v>0.26859026837203498</v>
      </c>
      <c r="BJ10" s="14">
        <v>0.239697960423984</v>
      </c>
      <c r="BK10" s="14"/>
      <c r="BL10" s="14">
        <v>0.21678588186685599</v>
      </c>
      <c r="BM10" s="14">
        <v>0.27466389454335099</v>
      </c>
      <c r="BN10" s="14">
        <v>0.243055211908107</v>
      </c>
      <c r="BO10" s="14">
        <v>8.8372361114466697E-2</v>
      </c>
      <c r="BP10" s="14">
        <v>0.22319153284856999</v>
      </c>
      <c r="BQ10" s="14"/>
      <c r="BR10" s="14">
        <v>0.22439921888714401</v>
      </c>
      <c r="BS10" s="14">
        <v>0.29284741235810002</v>
      </c>
      <c r="BT10" s="14">
        <v>0.21217234427670401</v>
      </c>
    </row>
    <row r="11" spans="2:72" x14ac:dyDescent="0.25">
      <c r="B11" s="15" t="s">
        <v>117</v>
      </c>
      <c r="C11" s="20">
        <v>0.17749514728367199</v>
      </c>
      <c r="D11" s="20">
        <v>0.16366513064256599</v>
      </c>
      <c r="E11" s="20">
        <v>0.19129224106856599</v>
      </c>
      <c r="F11" s="20"/>
      <c r="G11" s="20">
        <v>0.25940181656165201</v>
      </c>
      <c r="H11" s="20">
        <v>0.19570616582320199</v>
      </c>
      <c r="I11" s="20">
        <v>0.23842665275254199</v>
      </c>
      <c r="J11" s="20">
        <v>0.17768978678957101</v>
      </c>
      <c r="K11" s="20">
        <v>9.4858007932051305E-2</v>
      </c>
      <c r="L11" s="20">
        <v>0.11337697853072801</v>
      </c>
      <c r="M11" s="20"/>
      <c r="N11" s="20">
        <v>0.137011079447666</v>
      </c>
      <c r="O11" s="20">
        <v>0.16589331918077499</v>
      </c>
      <c r="P11" s="20">
        <v>0.19192499188084</v>
      </c>
      <c r="Q11" s="20">
        <v>0.21922726480149801</v>
      </c>
      <c r="R11" s="20"/>
      <c r="S11" s="20">
        <v>0.187838000254895</v>
      </c>
      <c r="T11" s="20">
        <v>0.172602744724457</v>
      </c>
      <c r="U11" s="20">
        <v>0.165437280954986</v>
      </c>
      <c r="V11" s="20">
        <v>0.190409143325425</v>
      </c>
      <c r="W11" s="20">
        <v>0.19885060264880899</v>
      </c>
      <c r="X11" s="20">
        <v>0.21402526300737401</v>
      </c>
      <c r="Y11" s="20">
        <v>0.123862471569007</v>
      </c>
      <c r="Z11" s="20">
        <v>0.17490541041919599</v>
      </c>
      <c r="AA11" s="20">
        <v>0.18934086277371401</v>
      </c>
      <c r="AB11" s="20">
        <v>0.152971468125565</v>
      </c>
      <c r="AC11" s="20">
        <v>0.200223373945906</v>
      </c>
      <c r="AD11" s="20">
        <v>0.123063282236303</v>
      </c>
      <c r="AE11" s="20"/>
      <c r="AF11" s="20">
        <v>0.31076641728149601</v>
      </c>
      <c r="AG11" s="20">
        <v>0.27696574459575302</v>
      </c>
      <c r="AH11" s="20">
        <v>0.15353533878505299</v>
      </c>
      <c r="AI11" s="20">
        <v>0.22011063224683899</v>
      </c>
      <c r="AJ11" s="20">
        <v>0.21670997811613801</v>
      </c>
      <c r="AK11" s="20">
        <v>0.14563402719947699</v>
      </c>
      <c r="AL11" s="20">
        <v>0.13829766191884099</v>
      </c>
      <c r="AM11" s="20">
        <v>0.19242726707722499</v>
      </c>
      <c r="AN11" s="20">
        <v>0.104342647659214</v>
      </c>
      <c r="AO11" s="20">
        <v>0.139172953239865</v>
      </c>
      <c r="AP11" s="20">
        <v>0.112439462938378</v>
      </c>
      <c r="AQ11" s="20">
        <v>0.11948474391307</v>
      </c>
      <c r="AR11" s="20">
        <v>0.28188151993096999</v>
      </c>
      <c r="AS11" s="20">
        <v>0.13739852595347099</v>
      </c>
      <c r="AT11" s="20">
        <v>3.6494769298320198E-2</v>
      </c>
      <c r="AU11" s="20">
        <v>0.16866395242225299</v>
      </c>
      <c r="AV11" s="20"/>
      <c r="AW11" s="20">
        <v>0.16328693601949201</v>
      </c>
      <c r="AX11" s="20">
        <v>0.19628547562203599</v>
      </c>
      <c r="AY11" s="20"/>
      <c r="AZ11" s="20">
        <v>0.123119675153576</v>
      </c>
      <c r="BA11" s="20">
        <v>0.16857305730739</v>
      </c>
      <c r="BB11" s="20" t="s">
        <v>98</v>
      </c>
      <c r="BC11" s="20">
        <v>0.243354614243146</v>
      </c>
      <c r="BD11" s="20">
        <v>0.216174562438606</v>
      </c>
      <c r="BE11" s="20">
        <v>0.226420039949735</v>
      </c>
      <c r="BF11" s="20">
        <v>0.30187318570945598</v>
      </c>
      <c r="BG11" s="20"/>
      <c r="BH11" s="20">
        <v>0.13953719646530599</v>
      </c>
      <c r="BI11" s="20">
        <v>0.158723344396341</v>
      </c>
      <c r="BJ11" s="20">
        <v>0.30133636601250702</v>
      </c>
      <c r="BK11" s="20"/>
      <c r="BL11" s="20">
        <v>0.12415858152307301</v>
      </c>
      <c r="BM11" s="20">
        <v>0.198392554441574</v>
      </c>
      <c r="BN11" s="20">
        <v>0.101882403494334</v>
      </c>
      <c r="BO11" s="20">
        <v>3.8662288104044602E-2</v>
      </c>
      <c r="BP11" s="20">
        <v>0.28745173061122498</v>
      </c>
      <c r="BQ11" s="20"/>
      <c r="BR11" s="20">
        <v>0.117752248067767</v>
      </c>
      <c r="BS11" s="20">
        <v>0.17540371398971499</v>
      </c>
      <c r="BT11" s="20">
        <v>0.118432697860753</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122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9.3581973149259007E-2</v>
      </c>
      <c r="D9" s="14">
        <v>0.112958875757992</v>
      </c>
      <c r="E9" s="14">
        <v>7.4284365400180102E-2</v>
      </c>
      <c r="F9" s="14"/>
      <c r="G9" s="14">
        <v>0.17418467686136899</v>
      </c>
      <c r="H9" s="14">
        <v>0.17141785855778899</v>
      </c>
      <c r="I9" s="14">
        <v>0.13755735921276899</v>
      </c>
      <c r="J9" s="14">
        <v>6.3378259554373206E-2</v>
      </c>
      <c r="K9" s="14">
        <v>1.3080489745455301E-2</v>
      </c>
      <c r="L9" s="14">
        <v>1.9010128215204598E-2</v>
      </c>
      <c r="M9" s="14"/>
      <c r="N9" s="14">
        <v>0.10231204849212799</v>
      </c>
      <c r="O9" s="14">
        <v>9.1926356265249795E-2</v>
      </c>
      <c r="P9" s="14">
        <v>9.3034785621651697E-2</v>
      </c>
      <c r="Q9" s="14">
        <v>8.7840949145090802E-2</v>
      </c>
      <c r="R9" s="14"/>
      <c r="S9" s="14">
        <v>0.14724315208598199</v>
      </c>
      <c r="T9" s="14">
        <v>7.9007760711399103E-2</v>
      </c>
      <c r="U9" s="14">
        <v>8.7056336750593905E-2</v>
      </c>
      <c r="V9" s="14">
        <v>6.6127080516525605E-2</v>
      </c>
      <c r="W9" s="14">
        <v>0.106135749311217</v>
      </c>
      <c r="X9" s="14">
        <v>7.6905578701343999E-2</v>
      </c>
      <c r="Y9" s="14">
        <v>0.10858912192065</v>
      </c>
      <c r="Z9" s="14">
        <v>8.2597924670604297E-2</v>
      </c>
      <c r="AA9" s="14">
        <v>8.6836152429856706E-2</v>
      </c>
      <c r="AB9" s="14">
        <v>8.3345476587116801E-2</v>
      </c>
      <c r="AC9" s="14">
        <v>0.101677698911463</v>
      </c>
      <c r="AD9" s="14">
        <v>4.27549949715893E-2</v>
      </c>
      <c r="AE9" s="14"/>
      <c r="AF9" s="14">
        <v>0.185669022726384</v>
      </c>
      <c r="AG9" s="14">
        <v>8.0864549718390702E-2</v>
      </c>
      <c r="AH9" s="14">
        <v>8.1640866916277699E-2</v>
      </c>
      <c r="AI9" s="14">
        <v>7.2926708947211594E-2</v>
      </c>
      <c r="AJ9" s="14">
        <v>7.9462708208876007E-2</v>
      </c>
      <c r="AK9" s="14">
        <v>0.12108127400805201</v>
      </c>
      <c r="AL9" s="14">
        <v>0.108993979509794</v>
      </c>
      <c r="AM9" s="14">
        <v>0.121091914993201</v>
      </c>
      <c r="AN9" s="14">
        <v>0.11886438561667</v>
      </c>
      <c r="AO9" s="14">
        <v>7.4194570898669696E-2</v>
      </c>
      <c r="AP9" s="14">
        <v>5.9702875499238098E-2</v>
      </c>
      <c r="AQ9" s="14">
        <v>8.88565368242413E-2</v>
      </c>
      <c r="AR9" s="14">
        <v>9.1055709555761394E-2</v>
      </c>
      <c r="AS9" s="14">
        <v>0.13958743009030899</v>
      </c>
      <c r="AT9" s="14">
        <v>0.16435068392378499</v>
      </c>
      <c r="AU9" s="14">
        <v>0.18189401344452699</v>
      </c>
      <c r="AV9" s="14"/>
      <c r="AW9" s="14">
        <v>8.7431004892622094E-2</v>
      </c>
      <c r="AX9" s="14">
        <v>0.10171661522292</v>
      </c>
      <c r="AY9" s="14"/>
      <c r="AZ9" s="14">
        <v>4.6000815460606199E-2</v>
      </c>
      <c r="BA9" s="14">
        <v>0.12157752512101</v>
      </c>
      <c r="BB9" s="14" t="s">
        <v>98</v>
      </c>
      <c r="BC9" s="14">
        <v>0.118654573355718</v>
      </c>
      <c r="BD9" s="14">
        <v>0.155925183533248</v>
      </c>
      <c r="BE9" s="14">
        <v>0.104151966696579</v>
      </c>
      <c r="BF9" s="14">
        <v>7.0724680723090502E-2</v>
      </c>
      <c r="BG9" s="14"/>
      <c r="BH9" s="14">
        <v>8.8237515549023496E-2</v>
      </c>
      <c r="BI9" s="14">
        <v>0.101745014179529</v>
      </c>
      <c r="BJ9" s="14">
        <v>7.2498365415403096E-2</v>
      </c>
      <c r="BK9" s="14"/>
      <c r="BL9" s="14">
        <v>7.4206685457384597E-2</v>
      </c>
      <c r="BM9" s="14">
        <v>0.11834356858256501</v>
      </c>
      <c r="BN9" s="14">
        <v>0.13913489571304999</v>
      </c>
      <c r="BO9" s="14">
        <v>0.11964981155535601</v>
      </c>
      <c r="BP9" s="14">
        <v>8.2956480061788296E-2</v>
      </c>
      <c r="BQ9" s="14"/>
      <c r="BR9" s="14">
        <v>9.8391982466305802E-2</v>
      </c>
      <c r="BS9" s="14">
        <v>9.9621922392234302E-2</v>
      </c>
      <c r="BT9" s="14">
        <v>0.17079602915554001</v>
      </c>
    </row>
    <row r="10" spans="2:72" ht="45" x14ac:dyDescent="0.25">
      <c r="B10" s="15" t="s">
        <v>116</v>
      </c>
      <c r="C10" s="14">
        <v>0.64659902597157604</v>
      </c>
      <c r="D10" s="14">
        <v>0.69892753597372503</v>
      </c>
      <c r="E10" s="14">
        <v>0.59602845325924902</v>
      </c>
      <c r="F10" s="14"/>
      <c r="G10" s="14">
        <v>0.378459378752174</v>
      </c>
      <c r="H10" s="14">
        <v>0.49433133926488199</v>
      </c>
      <c r="I10" s="14">
        <v>0.57436626365988497</v>
      </c>
      <c r="J10" s="14">
        <v>0.68134407367873795</v>
      </c>
      <c r="K10" s="14">
        <v>0.81989534127857899</v>
      </c>
      <c r="L10" s="14">
        <v>0.86452004778477398</v>
      </c>
      <c r="M10" s="14"/>
      <c r="N10" s="14">
        <v>0.72434654184959302</v>
      </c>
      <c r="O10" s="14">
        <v>0.67494178834816498</v>
      </c>
      <c r="P10" s="14">
        <v>0.603678404631947</v>
      </c>
      <c r="Q10" s="14">
        <v>0.57375134930129301</v>
      </c>
      <c r="R10" s="14"/>
      <c r="S10" s="14">
        <v>0.51480211791438102</v>
      </c>
      <c r="T10" s="14">
        <v>0.65866114091648498</v>
      </c>
      <c r="U10" s="14">
        <v>0.70157710281182295</v>
      </c>
      <c r="V10" s="14">
        <v>0.70130625215745601</v>
      </c>
      <c r="W10" s="14">
        <v>0.615013851075218</v>
      </c>
      <c r="X10" s="14">
        <v>0.63984893937537302</v>
      </c>
      <c r="Y10" s="14">
        <v>0.68645943547513699</v>
      </c>
      <c r="Z10" s="14">
        <v>0.70090043996512497</v>
      </c>
      <c r="AA10" s="14">
        <v>0.651121258264304</v>
      </c>
      <c r="AB10" s="14">
        <v>0.67835173828698003</v>
      </c>
      <c r="AC10" s="14">
        <v>0.65296786938028895</v>
      </c>
      <c r="AD10" s="14">
        <v>0.69341270453417403</v>
      </c>
      <c r="AE10" s="14"/>
      <c r="AF10" s="14">
        <v>0.47276650230694101</v>
      </c>
      <c r="AG10" s="14">
        <v>0.601781234487338</v>
      </c>
      <c r="AH10" s="14">
        <v>0.62231767929194104</v>
      </c>
      <c r="AI10" s="14">
        <v>0.63801928499902205</v>
      </c>
      <c r="AJ10" s="14">
        <v>0.63984612559657805</v>
      </c>
      <c r="AK10" s="14">
        <v>0.63039178693373299</v>
      </c>
      <c r="AL10" s="14">
        <v>0.67941446147596996</v>
      </c>
      <c r="AM10" s="14">
        <v>0.599935587278837</v>
      </c>
      <c r="AN10" s="14">
        <v>0.67025365628797295</v>
      </c>
      <c r="AO10" s="14">
        <v>0.71940234373922196</v>
      </c>
      <c r="AP10" s="14">
        <v>0.71479618671344902</v>
      </c>
      <c r="AQ10" s="14">
        <v>0.72663599234829002</v>
      </c>
      <c r="AR10" s="14">
        <v>0.636828260239379</v>
      </c>
      <c r="AS10" s="14">
        <v>0.82107825773076304</v>
      </c>
      <c r="AT10" s="14">
        <v>0.62745928064892098</v>
      </c>
      <c r="AU10" s="14">
        <v>0.55103066613780904</v>
      </c>
      <c r="AV10" s="14"/>
      <c r="AW10" s="14">
        <v>0.68005118481486204</v>
      </c>
      <c r="AX10" s="14">
        <v>0.60235861902625398</v>
      </c>
      <c r="AY10" s="14"/>
      <c r="AZ10" s="14">
        <v>0.79476143476417105</v>
      </c>
      <c r="BA10" s="14">
        <v>0.61995373614045102</v>
      </c>
      <c r="BB10" s="14" t="s">
        <v>98</v>
      </c>
      <c r="BC10" s="14">
        <v>0.55715962654180196</v>
      </c>
      <c r="BD10" s="14">
        <v>0.52536249986543504</v>
      </c>
      <c r="BE10" s="14">
        <v>0.53910176045124503</v>
      </c>
      <c r="BF10" s="14">
        <v>0.40779374034958299</v>
      </c>
      <c r="BG10" s="14"/>
      <c r="BH10" s="14">
        <v>0.73166155482176998</v>
      </c>
      <c r="BI10" s="14">
        <v>0.67627430834276203</v>
      </c>
      <c r="BJ10" s="14">
        <v>0.45233754580511798</v>
      </c>
      <c r="BK10" s="14"/>
      <c r="BL10" s="14">
        <v>0.76742174578504097</v>
      </c>
      <c r="BM10" s="14">
        <v>0.61658151155377094</v>
      </c>
      <c r="BN10" s="14">
        <v>0.71738448969729296</v>
      </c>
      <c r="BO10" s="14">
        <v>0.78558400915038396</v>
      </c>
      <c r="BP10" s="14">
        <v>0.43161990301162501</v>
      </c>
      <c r="BQ10" s="14"/>
      <c r="BR10" s="14">
        <v>0.70073598050206498</v>
      </c>
      <c r="BS10" s="14">
        <v>0.63647331227428305</v>
      </c>
      <c r="BT10" s="14">
        <v>0.68213049810639803</v>
      </c>
    </row>
    <row r="11" spans="2:72" x14ac:dyDescent="0.25">
      <c r="B11" s="15" t="s">
        <v>117</v>
      </c>
      <c r="C11" s="20">
        <v>0.25981900087916499</v>
      </c>
      <c r="D11" s="20">
        <v>0.18811358826828301</v>
      </c>
      <c r="E11" s="20">
        <v>0.32968718134057101</v>
      </c>
      <c r="F11" s="20"/>
      <c r="G11" s="20">
        <v>0.44735594438645698</v>
      </c>
      <c r="H11" s="20">
        <v>0.334250802177329</v>
      </c>
      <c r="I11" s="20">
        <v>0.28807637712734702</v>
      </c>
      <c r="J11" s="20">
        <v>0.25527766676688901</v>
      </c>
      <c r="K11" s="20">
        <v>0.167024168975966</v>
      </c>
      <c r="L11" s="20">
        <v>0.116469824000021</v>
      </c>
      <c r="M11" s="20"/>
      <c r="N11" s="20">
        <v>0.17334140965827899</v>
      </c>
      <c r="O11" s="20">
        <v>0.23313185538658501</v>
      </c>
      <c r="P11" s="20">
        <v>0.30328680974640099</v>
      </c>
      <c r="Q11" s="20">
        <v>0.33840770155361599</v>
      </c>
      <c r="R11" s="20"/>
      <c r="S11" s="20">
        <v>0.33795472999963699</v>
      </c>
      <c r="T11" s="20">
        <v>0.26233109837211599</v>
      </c>
      <c r="U11" s="20">
        <v>0.21136656043758301</v>
      </c>
      <c r="V11" s="20">
        <v>0.232566667326018</v>
      </c>
      <c r="W11" s="20">
        <v>0.278850399613565</v>
      </c>
      <c r="X11" s="20">
        <v>0.28324548192328303</v>
      </c>
      <c r="Y11" s="20">
        <v>0.204951442604213</v>
      </c>
      <c r="Z11" s="20">
        <v>0.216501635364271</v>
      </c>
      <c r="AA11" s="20">
        <v>0.26204258930583901</v>
      </c>
      <c r="AB11" s="20">
        <v>0.238302785125903</v>
      </c>
      <c r="AC11" s="20">
        <v>0.245354431708248</v>
      </c>
      <c r="AD11" s="20">
        <v>0.263832300494237</v>
      </c>
      <c r="AE11" s="20"/>
      <c r="AF11" s="20">
        <v>0.34156447496667502</v>
      </c>
      <c r="AG11" s="20">
        <v>0.31735421579427198</v>
      </c>
      <c r="AH11" s="20">
        <v>0.29604145379178198</v>
      </c>
      <c r="AI11" s="20">
        <v>0.28905400605376702</v>
      </c>
      <c r="AJ11" s="20">
        <v>0.28069116619454598</v>
      </c>
      <c r="AK11" s="20">
        <v>0.24852693905821499</v>
      </c>
      <c r="AL11" s="20">
        <v>0.21159155901423601</v>
      </c>
      <c r="AM11" s="20">
        <v>0.27897249772796201</v>
      </c>
      <c r="AN11" s="20">
        <v>0.21088195809535801</v>
      </c>
      <c r="AO11" s="20">
        <v>0.206403085362108</v>
      </c>
      <c r="AP11" s="20">
        <v>0.225500937787313</v>
      </c>
      <c r="AQ11" s="20">
        <v>0.18450747082746899</v>
      </c>
      <c r="AR11" s="20">
        <v>0.27211603020486003</v>
      </c>
      <c r="AS11" s="20">
        <v>3.93343121789273E-2</v>
      </c>
      <c r="AT11" s="20">
        <v>0.208190035427294</v>
      </c>
      <c r="AU11" s="20">
        <v>0.26707532041766402</v>
      </c>
      <c r="AV11" s="20"/>
      <c r="AW11" s="20">
        <v>0.232517810292516</v>
      </c>
      <c r="AX11" s="20">
        <v>0.29592476575082599</v>
      </c>
      <c r="AY11" s="20"/>
      <c r="AZ11" s="20">
        <v>0.15923774977522301</v>
      </c>
      <c r="BA11" s="20">
        <v>0.25846873873853898</v>
      </c>
      <c r="BB11" s="20" t="s">
        <v>98</v>
      </c>
      <c r="BC11" s="20">
        <v>0.32418580010247999</v>
      </c>
      <c r="BD11" s="20">
        <v>0.31871231660131699</v>
      </c>
      <c r="BE11" s="20">
        <v>0.35674627285217603</v>
      </c>
      <c r="BF11" s="20">
        <v>0.52148157892732705</v>
      </c>
      <c r="BG11" s="20"/>
      <c r="BH11" s="20">
        <v>0.18010092962920601</v>
      </c>
      <c r="BI11" s="20">
        <v>0.221980677477709</v>
      </c>
      <c r="BJ11" s="20">
        <v>0.47516408877947902</v>
      </c>
      <c r="BK11" s="20"/>
      <c r="BL11" s="20">
        <v>0.15837156875757399</v>
      </c>
      <c r="BM11" s="20">
        <v>0.26507491986366399</v>
      </c>
      <c r="BN11" s="20">
        <v>0.143480614589657</v>
      </c>
      <c r="BO11" s="20">
        <v>9.4766179294260899E-2</v>
      </c>
      <c r="BP11" s="20">
        <v>0.48542361692658698</v>
      </c>
      <c r="BQ11" s="20"/>
      <c r="BR11" s="20">
        <v>0.20087203703163001</v>
      </c>
      <c r="BS11" s="20">
        <v>0.263904765333483</v>
      </c>
      <c r="BT11" s="20">
        <v>0.14707347273806301</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123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0.196264296219016</v>
      </c>
      <c r="D9" s="14">
        <v>0.22645112154458</v>
      </c>
      <c r="E9" s="14">
        <v>0.167045333489313</v>
      </c>
      <c r="F9" s="14"/>
      <c r="G9" s="14">
        <v>0.23803245567401399</v>
      </c>
      <c r="H9" s="14">
        <v>0.25934137040277999</v>
      </c>
      <c r="I9" s="14">
        <v>0.230735065729991</v>
      </c>
      <c r="J9" s="14">
        <v>0.176613552496621</v>
      </c>
      <c r="K9" s="14">
        <v>0.15926395283599601</v>
      </c>
      <c r="L9" s="14">
        <v>0.12972657180434799</v>
      </c>
      <c r="M9" s="14"/>
      <c r="N9" s="14">
        <v>0.22615425414988799</v>
      </c>
      <c r="O9" s="14">
        <v>0.191698875941751</v>
      </c>
      <c r="P9" s="14">
        <v>0.18822612162749899</v>
      </c>
      <c r="Q9" s="14">
        <v>0.17701930658142301</v>
      </c>
      <c r="R9" s="14"/>
      <c r="S9" s="14">
        <v>0.242909857758588</v>
      </c>
      <c r="T9" s="14">
        <v>0.192467367539878</v>
      </c>
      <c r="U9" s="14">
        <v>0.20583195879049501</v>
      </c>
      <c r="V9" s="14">
        <v>0.20178989254934901</v>
      </c>
      <c r="W9" s="14">
        <v>0.162407002970648</v>
      </c>
      <c r="X9" s="14">
        <v>0.16691430070114899</v>
      </c>
      <c r="Y9" s="14">
        <v>0.19455624521648801</v>
      </c>
      <c r="Z9" s="14">
        <v>0.133611615537124</v>
      </c>
      <c r="AA9" s="14">
        <v>0.19028652457713499</v>
      </c>
      <c r="AB9" s="14">
        <v>0.20537322317587001</v>
      </c>
      <c r="AC9" s="14">
        <v>0.218895809081847</v>
      </c>
      <c r="AD9" s="14">
        <v>0.164269320183134</v>
      </c>
      <c r="AE9" s="14"/>
      <c r="AF9" s="14">
        <v>0.15393142498145199</v>
      </c>
      <c r="AG9" s="14">
        <v>0.16763256174956301</v>
      </c>
      <c r="AH9" s="14">
        <v>0.17432988309230299</v>
      </c>
      <c r="AI9" s="14">
        <v>0.179232860345555</v>
      </c>
      <c r="AJ9" s="14">
        <v>0.15306456323077899</v>
      </c>
      <c r="AK9" s="14">
        <v>0.243049123337437</v>
      </c>
      <c r="AL9" s="14">
        <v>0.21810741084513</v>
      </c>
      <c r="AM9" s="14">
        <v>0.129569830913559</v>
      </c>
      <c r="AN9" s="14">
        <v>0.25901258703145402</v>
      </c>
      <c r="AO9" s="14">
        <v>0.23610247933807199</v>
      </c>
      <c r="AP9" s="14">
        <v>0.21153916507592399</v>
      </c>
      <c r="AQ9" s="14">
        <v>0.20625873014221999</v>
      </c>
      <c r="AR9" s="14">
        <v>0.22710066043792099</v>
      </c>
      <c r="AS9" s="14">
        <v>0.33540690553797498</v>
      </c>
      <c r="AT9" s="14">
        <v>0.29748064662768098</v>
      </c>
      <c r="AU9" s="14">
        <v>0.25773839494721201</v>
      </c>
      <c r="AV9" s="14"/>
      <c r="AW9" s="14">
        <v>0.18892682715791001</v>
      </c>
      <c r="AX9" s="14">
        <v>0.205968083012949</v>
      </c>
      <c r="AY9" s="14"/>
      <c r="AZ9" s="14">
        <v>0.162648421025236</v>
      </c>
      <c r="BA9" s="14">
        <v>0.22283616158039801</v>
      </c>
      <c r="BB9" s="14" t="s">
        <v>98</v>
      </c>
      <c r="BC9" s="14">
        <v>0.239319537738063</v>
      </c>
      <c r="BD9" s="14">
        <v>0.20953843254750601</v>
      </c>
      <c r="BE9" s="14">
        <v>0.20679815685564301</v>
      </c>
      <c r="BF9" s="14">
        <v>0.14427946067889</v>
      </c>
      <c r="BG9" s="14"/>
      <c r="BH9" s="14">
        <v>0.183241728101741</v>
      </c>
      <c r="BI9" s="14">
        <v>0.22094828802892399</v>
      </c>
      <c r="BJ9" s="14">
        <v>0.13962862432672599</v>
      </c>
      <c r="BK9" s="14"/>
      <c r="BL9" s="14">
        <v>0.200961749895611</v>
      </c>
      <c r="BM9" s="14">
        <v>0.22247991869169301</v>
      </c>
      <c r="BN9" s="14">
        <v>0.20904713200963501</v>
      </c>
      <c r="BO9" s="14">
        <v>0.23128262712450001</v>
      </c>
      <c r="BP9" s="14">
        <v>0.12855642772849599</v>
      </c>
      <c r="BQ9" s="14"/>
      <c r="BR9" s="14">
        <v>0.21463584054967799</v>
      </c>
      <c r="BS9" s="14">
        <v>0.21388955289664</v>
      </c>
      <c r="BT9" s="14">
        <v>0.25856329716616799</v>
      </c>
    </row>
    <row r="10" spans="2:72" ht="45" x14ac:dyDescent="0.25">
      <c r="B10" s="15" t="s">
        <v>116</v>
      </c>
      <c r="C10" s="14">
        <v>0.45356057253014598</v>
      </c>
      <c r="D10" s="14">
        <v>0.451741817469961</v>
      </c>
      <c r="E10" s="14">
        <v>0.45463758500254198</v>
      </c>
      <c r="F10" s="14"/>
      <c r="G10" s="14">
        <v>0.33489238130802002</v>
      </c>
      <c r="H10" s="14">
        <v>0.36940255039452702</v>
      </c>
      <c r="I10" s="14">
        <v>0.36926353412623902</v>
      </c>
      <c r="J10" s="14">
        <v>0.46072941245114801</v>
      </c>
      <c r="K10" s="14">
        <v>0.58373771846312505</v>
      </c>
      <c r="L10" s="14">
        <v>0.57704202846091301</v>
      </c>
      <c r="M10" s="14"/>
      <c r="N10" s="14">
        <v>0.49522734617221797</v>
      </c>
      <c r="O10" s="14">
        <v>0.43813862187789299</v>
      </c>
      <c r="P10" s="14">
        <v>0.43263976070274202</v>
      </c>
      <c r="Q10" s="14">
        <v>0.44409576474461498</v>
      </c>
      <c r="R10" s="14"/>
      <c r="S10" s="14">
        <v>0.433131958353138</v>
      </c>
      <c r="T10" s="14">
        <v>0.44771525518301197</v>
      </c>
      <c r="U10" s="14">
        <v>0.48979447048841002</v>
      </c>
      <c r="V10" s="14">
        <v>0.45513885910771501</v>
      </c>
      <c r="W10" s="14">
        <v>0.48638759357700501</v>
      </c>
      <c r="X10" s="14">
        <v>0.40336205049915802</v>
      </c>
      <c r="Y10" s="14">
        <v>0.49339926249677202</v>
      </c>
      <c r="Z10" s="14">
        <v>0.53044522015592099</v>
      </c>
      <c r="AA10" s="14">
        <v>0.46435587331409001</v>
      </c>
      <c r="AB10" s="14">
        <v>0.46109455539892102</v>
      </c>
      <c r="AC10" s="14">
        <v>0.39490843111336599</v>
      </c>
      <c r="AD10" s="14">
        <v>0.37410984740240899</v>
      </c>
      <c r="AE10" s="14"/>
      <c r="AF10" s="14">
        <v>0.36188550258716901</v>
      </c>
      <c r="AG10" s="14">
        <v>0.39561305107654399</v>
      </c>
      <c r="AH10" s="14">
        <v>0.48773315151374202</v>
      </c>
      <c r="AI10" s="14">
        <v>0.46855486292188803</v>
      </c>
      <c r="AJ10" s="14">
        <v>0.47321281905944301</v>
      </c>
      <c r="AK10" s="14">
        <v>0.41885747307434901</v>
      </c>
      <c r="AL10" s="14">
        <v>0.48401597757452802</v>
      </c>
      <c r="AM10" s="14">
        <v>0.44980083194467702</v>
      </c>
      <c r="AN10" s="14">
        <v>0.42353612567561699</v>
      </c>
      <c r="AO10" s="14">
        <v>0.45984134861253401</v>
      </c>
      <c r="AP10" s="14">
        <v>0.476175034636727</v>
      </c>
      <c r="AQ10" s="14">
        <v>0.49397660590083498</v>
      </c>
      <c r="AR10" s="14">
        <v>0.46500162940300499</v>
      </c>
      <c r="AS10" s="14">
        <v>0.38716048821541599</v>
      </c>
      <c r="AT10" s="14">
        <v>0.53588622218644799</v>
      </c>
      <c r="AU10" s="14">
        <v>0.44292574818209302</v>
      </c>
      <c r="AV10" s="14"/>
      <c r="AW10" s="14">
        <v>0.490902072561609</v>
      </c>
      <c r="AX10" s="14">
        <v>0.40417652036538498</v>
      </c>
      <c r="AY10" s="14"/>
      <c r="AZ10" s="14">
        <v>0.52570035068611898</v>
      </c>
      <c r="BA10" s="14">
        <v>0.41763849584833901</v>
      </c>
      <c r="BB10" s="14" t="s">
        <v>98</v>
      </c>
      <c r="BC10" s="14">
        <v>0.38706829543079602</v>
      </c>
      <c r="BD10" s="14">
        <v>0.45219283734885501</v>
      </c>
      <c r="BE10" s="14">
        <v>0.42377097146593401</v>
      </c>
      <c r="BF10" s="14">
        <v>0.28140960346301402</v>
      </c>
      <c r="BG10" s="14"/>
      <c r="BH10" s="14">
        <v>0.52703729334369598</v>
      </c>
      <c r="BI10" s="14">
        <v>0.45654842924824801</v>
      </c>
      <c r="BJ10" s="14">
        <v>0.33450605100235797</v>
      </c>
      <c r="BK10" s="14"/>
      <c r="BL10" s="14">
        <v>0.52862127798430802</v>
      </c>
      <c r="BM10" s="14">
        <v>0.426125117089592</v>
      </c>
      <c r="BN10" s="14">
        <v>0.53088879944321299</v>
      </c>
      <c r="BO10" s="14">
        <v>0.44744062487252201</v>
      </c>
      <c r="BP10" s="14">
        <v>0.34452464369376101</v>
      </c>
      <c r="BQ10" s="14"/>
      <c r="BR10" s="14">
        <v>0.491422439063598</v>
      </c>
      <c r="BS10" s="14">
        <v>0.44490669278321898</v>
      </c>
      <c r="BT10" s="14">
        <v>0.51441389641917701</v>
      </c>
    </row>
    <row r="11" spans="2:72" x14ac:dyDescent="0.25">
      <c r="B11" s="15" t="s">
        <v>117</v>
      </c>
      <c r="C11" s="20">
        <v>0.35017513125083899</v>
      </c>
      <c r="D11" s="20">
        <v>0.32180706098545903</v>
      </c>
      <c r="E11" s="20">
        <v>0.37831708150814602</v>
      </c>
      <c r="F11" s="20"/>
      <c r="G11" s="20">
        <v>0.427075163017966</v>
      </c>
      <c r="H11" s="20">
        <v>0.37125607920269199</v>
      </c>
      <c r="I11" s="20">
        <v>0.400001400143769</v>
      </c>
      <c r="J11" s="20">
        <v>0.36265703505223101</v>
      </c>
      <c r="K11" s="20">
        <v>0.25699832870087902</v>
      </c>
      <c r="L11" s="20">
        <v>0.29323139973473999</v>
      </c>
      <c r="M11" s="20"/>
      <c r="N11" s="20">
        <v>0.27861839967789398</v>
      </c>
      <c r="O11" s="20">
        <v>0.37016250218035701</v>
      </c>
      <c r="P11" s="20">
        <v>0.37913411766975802</v>
      </c>
      <c r="Q11" s="20">
        <v>0.37888492867396201</v>
      </c>
      <c r="R11" s="20"/>
      <c r="S11" s="20">
        <v>0.32395818388827402</v>
      </c>
      <c r="T11" s="20">
        <v>0.35981737727711</v>
      </c>
      <c r="U11" s="20">
        <v>0.304373570721094</v>
      </c>
      <c r="V11" s="20">
        <v>0.34307124834293601</v>
      </c>
      <c r="W11" s="20">
        <v>0.35120540345234702</v>
      </c>
      <c r="X11" s="20">
        <v>0.42972364879969299</v>
      </c>
      <c r="Y11" s="20">
        <v>0.31204449228674003</v>
      </c>
      <c r="Z11" s="20">
        <v>0.33594316430695498</v>
      </c>
      <c r="AA11" s="20">
        <v>0.34535760210877497</v>
      </c>
      <c r="AB11" s="20">
        <v>0.333532221425209</v>
      </c>
      <c r="AC11" s="20">
        <v>0.38619575980478699</v>
      </c>
      <c r="AD11" s="20">
        <v>0.46162083241445601</v>
      </c>
      <c r="AE11" s="20"/>
      <c r="AF11" s="20">
        <v>0.48418307243137798</v>
      </c>
      <c r="AG11" s="20">
        <v>0.43675438717389298</v>
      </c>
      <c r="AH11" s="20">
        <v>0.33793696539395501</v>
      </c>
      <c r="AI11" s="20">
        <v>0.35221227673255701</v>
      </c>
      <c r="AJ11" s="20">
        <v>0.37372261770977799</v>
      </c>
      <c r="AK11" s="20">
        <v>0.33809340358821299</v>
      </c>
      <c r="AL11" s="20">
        <v>0.29787661158034201</v>
      </c>
      <c r="AM11" s="20">
        <v>0.42062933714176498</v>
      </c>
      <c r="AN11" s="20">
        <v>0.31745128729292998</v>
      </c>
      <c r="AO11" s="20">
        <v>0.304056172049395</v>
      </c>
      <c r="AP11" s="20">
        <v>0.31228580028734898</v>
      </c>
      <c r="AQ11" s="20">
        <v>0.29976466395694501</v>
      </c>
      <c r="AR11" s="20">
        <v>0.30789771015907502</v>
      </c>
      <c r="AS11" s="20">
        <v>0.27743260624660898</v>
      </c>
      <c r="AT11" s="20">
        <v>0.166633131185871</v>
      </c>
      <c r="AU11" s="20">
        <v>0.29933585687069503</v>
      </c>
      <c r="AV11" s="20"/>
      <c r="AW11" s="20">
        <v>0.32017110028048101</v>
      </c>
      <c r="AX11" s="20">
        <v>0.38985539662166702</v>
      </c>
      <c r="AY11" s="20"/>
      <c r="AZ11" s="20">
        <v>0.311651228288645</v>
      </c>
      <c r="BA11" s="20">
        <v>0.35952534257126301</v>
      </c>
      <c r="BB11" s="20" t="s">
        <v>98</v>
      </c>
      <c r="BC11" s="20">
        <v>0.37361216683114101</v>
      </c>
      <c r="BD11" s="20">
        <v>0.338268730103638</v>
      </c>
      <c r="BE11" s="20">
        <v>0.36943087167842298</v>
      </c>
      <c r="BF11" s="20">
        <v>0.57431093585809601</v>
      </c>
      <c r="BG11" s="20"/>
      <c r="BH11" s="20">
        <v>0.28972097855456302</v>
      </c>
      <c r="BI11" s="20">
        <v>0.32250328272282802</v>
      </c>
      <c r="BJ11" s="20">
        <v>0.52586532467091496</v>
      </c>
      <c r="BK11" s="20"/>
      <c r="BL11" s="20">
        <v>0.27041697212008098</v>
      </c>
      <c r="BM11" s="20">
        <v>0.35139496421871502</v>
      </c>
      <c r="BN11" s="20">
        <v>0.26006406854715203</v>
      </c>
      <c r="BO11" s="20">
        <v>0.32127674800297801</v>
      </c>
      <c r="BP11" s="20">
        <v>0.52691892857774303</v>
      </c>
      <c r="BQ11" s="20"/>
      <c r="BR11" s="20">
        <v>0.293941720386725</v>
      </c>
      <c r="BS11" s="20">
        <v>0.341203754320141</v>
      </c>
      <c r="BT11" s="20">
        <v>0.227022806414654</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124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115</v>
      </c>
      <c r="C9" s="14">
        <v>0.32173267024657398</v>
      </c>
      <c r="D9" s="14">
        <v>0.34107903513190801</v>
      </c>
      <c r="E9" s="14">
        <v>0.30505785556297199</v>
      </c>
      <c r="F9" s="14"/>
      <c r="G9" s="14">
        <v>0.29197990526430401</v>
      </c>
      <c r="H9" s="14">
        <v>0.38897211474208998</v>
      </c>
      <c r="I9" s="14">
        <v>0.31305889820364602</v>
      </c>
      <c r="J9" s="14">
        <v>0.33569490612219799</v>
      </c>
      <c r="K9" s="14">
        <v>0.31178237333597603</v>
      </c>
      <c r="L9" s="14">
        <v>0.28953319589297699</v>
      </c>
      <c r="M9" s="14"/>
      <c r="N9" s="14">
        <v>0.35148507538064799</v>
      </c>
      <c r="O9" s="14">
        <v>0.30164410130934</v>
      </c>
      <c r="P9" s="14">
        <v>0.32220780189121001</v>
      </c>
      <c r="Q9" s="14">
        <v>0.31318248188644299</v>
      </c>
      <c r="R9" s="14"/>
      <c r="S9" s="14">
        <v>0.37404278694991799</v>
      </c>
      <c r="T9" s="14">
        <v>0.318324371037912</v>
      </c>
      <c r="U9" s="14">
        <v>0.320201219527256</v>
      </c>
      <c r="V9" s="14">
        <v>0.30188934621979102</v>
      </c>
      <c r="W9" s="14">
        <v>0.31503075754261101</v>
      </c>
      <c r="X9" s="14">
        <v>0.296932713795172</v>
      </c>
      <c r="Y9" s="14">
        <v>0.31635950328211299</v>
      </c>
      <c r="Z9" s="14">
        <v>0.32157794728154698</v>
      </c>
      <c r="AA9" s="14">
        <v>0.35964445166916797</v>
      </c>
      <c r="AB9" s="14">
        <v>0.32066598589030698</v>
      </c>
      <c r="AC9" s="14">
        <v>0.27974358411769501</v>
      </c>
      <c r="AD9" s="14">
        <v>0.19394061809721999</v>
      </c>
      <c r="AE9" s="14"/>
      <c r="AF9" s="14">
        <v>0.392469269704872</v>
      </c>
      <c r="AG9" s="14">
        <v>0.372261733001086</v>
      </c>
      <c r="AH9" s="14">
        <v>0.28010573901089703</v>
      </c>
      <c r="AI9" s="14">
        <v>0.25807224802140299</v>
      </c>
      <c r="AJ9" s="14">
        <v>0.23295983439049001</v>
      </c>
      <c r="AK9" s="14">
        <v>0.34393636638652603</v>
      </c>
      <c r="AL9" s="14">
        <v>0.40791354751200298</v>
      </c>
      <c r="AM9" s="14">
        <v>0.25822699992507098</v>
      </c>
      <c r="AN9" s="14">
        <v>0.36495473416165503</v>
      </c>
      <c r="AO9" s="14">
        <v>0.30639484431986103</v>
      </c>
      <c r="AP9" s="14">
        <v>0.31349532325989599</v>
      </c>
      <c r="AQ9" s="14">
        <v>0.39129651302875501</v>
      </c>
      <c r="AR9" s="14">
        <v>0.35279237429231303</v>
      </c>
      <c r="AS9" s="14">
        <v>0.41128778557384199</v>
      </c>
      <c r="AT9" s="14">
        <v>0.52449780933087597</v>
      </c>
      <c r="AU9" s="14">
        <v>0.44260316710271003</v>
      </c>
      <c r="AV9" s="14"/>
      <c r="AW9" s="14">
        <v>0.32628952069244099</v>
      </c>
      <c r="AX9" s="14">
        <v>0.31570624549298498</v>
      </c>
      <c r="AY9" s="14"/>
      <c r="AZ9" s="14">
        <v>0.31563841502842899</v>
      </c>
      <c r="BA9" s="14">
        <v>0.33005189654790501</v>
      </c>
      <c r="BB9" s="14" t="s">
        <v>98</v>
      </c>
      <c r="BC9" s="14">
        <v>0.36845515149390401</v>
      </c>
      <c r="BD9" s="14">
        <v>0.34447693609706098</v>
      </c>
      <c r="BE9" s="14">
        <v>0.30246635312571502</v>
      </c>
      <c r="BF9" s="14">
        <v>0.22521848492324201</v>
      </c>
      <c r="BG9" s="14"/>
      <c r="BH9" s="14">
        <v>0.32856536304217998</v>
      </c>
      <c r="BI9" s="14">
        <v>0.355094870537004</v>
      </c>
      <c r="BJ9" s="14">
        <v>0.23324862470494601</v>
      </c>
      <c r="BK9" s="14"/>
      <c r="BL9" s="14">
        <v>0.30609948451869301</v>
      </c>
      <c r="BM9" s="14">
        <v>0.39377673024063498</v>
      </c>
      <c r="BN9" s="14">
        <v>0.33995191358171301</v>
      </c>
      <c r="BO9" s="14">
        <v>0.293968378140266</v>
      </c>
      <c r="BP9" s="14">
        <v>0.26224511443723703</v>
      </c>
      <c r="BQ9" s="14"/>
      <c r="BR9" s="14">
        <v>0.31363791606380498</v>
      </c>
      <c r="BS9" s="14">
        <v>0.36372186408783502</v>
      </c>
      <c r="BT9" s="14">
        <v>0.32792969438119302</v>
      </c>
    </row>
    <row r="10" spans="2:72" ht="45" x14ac:dyDescent="0.25">
      <c r="B10" s="15" t="s">
        <v>116</v>
      </c>
      <c r="C10" s="14">
        <v>0.213399951895726</v>
      </c>
      <c r="D10" s="14">
        <v>0.25031429305444403</v>
      </c>
      <c r="E10" s="14">
        <v>0.173877907293707</v>
      </c>
      <c r="F10" s="14"/>
      <c r="G10" s="14">
        <v>0.24408984035015199</v>
      </c>
      <c r="H10" s="14">
        <v>0.20786326999143201</v>
      </c>
      <c r="I10" s="14">
        <v>0.187948622542182</v>
      </c>
      <c r="J10" s="14">
        <v>0.20994461380950799</v>
      </c>
      <c r="K10" s="14">
        <v>0.21330069735204399</v>
      </c>
      <c r="L10" s="14">
        <v>0.220909930245828</v>
      </c>
      <c r="M10" s="14"/>
      <c r="N10" s="14">
        <v>0.250282900788799</v>
      </c>
      <c r="O10" s="14">
        <v>0.22595142482856001</v>
      </c>
      <c r="P10" s="14">
        <v>0.18766226021315699</v>
      </c>
      <c r="Q10" s="14">
        <v>0.18286194088661401</v>
      </c>
      <c r="R10" s="14"/>
      <c r="S10" s="14">
        <v>0.23009585148575101</v>
      </c>
      <c r="T10" s="14">
        <v>0.205742927799626</v>
      </c>
      <c r="U10" s="14">
        <v>0.20538388275675701</v>
      </c>
      <c r="V10" s="14">
        <v>0.20045317113616901</v>
      </c>
      <c r="W10" s="14">
        <v>0.20392033114191399</v>
      </c>
      <c r="X10" s="14">
        <v>0.232151309574672</v>
      </c>
      <c r="Y10" s="14">
        <v>0.204676406456305</v>
      </c>
      <c r="Z10" s="14">
        <v>0.19817741995578</v>
      </c>
      <c r="AA10" s="14">
        <v>0.211168098033581</v>
      </c>
      <c r="AB10" s="14">
        <v>0.216250968837158</v>
      </c>
      <c r="AC10" s="14">
        <v>0.23495390346241299</v>
      </c>
      <c r="AD10" s="14">
        <v>0.20186178704428701</v>
      </c>
      <c r="AE10" s="14"/>
      <c r="AF10" s="14">
        <v>6.9860895964811195E-2</v>
      </c>
      <c r="AG10" s="14">
        <v>0.16378664678148599</v>
      </c>
      <c r="AH10" s="14">
        <v>0.24746031355391301</v>
      </c>
      <c r="AI10" s="14">
        <v>0.21330970511588901</v>
      </c>
      <c r="AJ10" s="14">
        <v>0.23739801653335399</v>
      </c>
      <c r="AK10" s="14">
        <v>0.21802170174839999</v>
      </c>
      <c r="AL10" s="14">
        <v>0.20423746468785001</v>
      </c>
      <c r="AM10" s="14">
        <v>0.225686708027628</v>
      </c>
      <c r="AN10" s="14">
        <v>0.18633231767052499</v>
      </c>
      <c r="AO10" s="14">
        <v>0.18946623739441601</v>
      </c>
      <c r="AP10" s="14">
        <v>0.25589610968614301</v>
      </c>
      <c r="AQ10" s="14">
        <v>0.195361144061348</v>
      </c>
      <c r="AR10" s="14">
        <v>0.22015354799060499</v>
      </c>
      <c r="AS10" s="14">
        <v>0.36771675048807201</v>
      </c>
      <c r="AT10" s="14">
        <v>0.12687773652669301</v>
      </c>
      <c r="AU10" s="14">
        <v>0.216070710429139</v>
      </c>
      <c r="AV10" s="14"/>
      <c r="AW10" s="14">
        <v>0.21279255907187</v>
      </c>
      <c r="AX10" s="14">
        <v>0.21420322757754201</v>
      </c>
      <c r="AY10" s="14"/>
      <c r="AZ10" s="14">
        <v>0.21967504479029501</v>
      </c>
      <c r="BA10" s="14">
        <v>0.222606051355728</v>
      </c>
      <c r="BB10" s="14" t="s">
        <v>98</v>
      </c>
      <c r="BC10" s="14">
        <v>0.16644363596261</v>
      </c>
      <c r="BD10" s="14">
        <v>0.23020111534214999</v>
      </c>
      <c r="BE10" s="14">
        <v>0.20082191538840299</v>
      </c>
      <c r="BF10" s="14">
        <v>0.18100544028057</v>
      </c>
      <c r="BG10" s="14"/>
      <c r="BH10" s="14">
        <v>0.21733463647068799</v>
      </c>
      <c r="BI10" s="14">
        <v>0.21177641926038199</v>
      </c>
      <c r="BJ10" s="14">
        <v>0.18124153848515001</v>
      </c>
      <c r="BK10" s="14"/>
      <c r="BL10" s="14">
        <v>0.25711593187644799</v>
      </c>
      <c r="BM10" s="14">
        <v>0.17825889378984999</v>
      </c>
      <c r="BN10" s="14">
        <v>0.21118695234908699</v>
      </c>
      <c r="BO10" s="14">
        <v>0.25847297627087101</v>
      </c>
      <c r="BP10" s="14">
        <v>0.14956092968891399</v>
      </c>
      <c r="BQ10" s="14"/>
      <c r="BR10" s="14">
        <v>0.26343773663618703</v>
      </c>
      <c r="BS10" s="14">
        <v>0.19895650645742899</v>
      </c>
      <c r="BT10" s="14">
        <v>0.240281164340204</v>
      </c>
    </row>
    <row r="11" spans="2:72" x14ac:dyDescent="0.25">
      <c r="B11" s="15" t="s">
        <v>117</v>
      </c>
      <c r="C11" s="20">
        <v>0.46486737785769999</v>
      </c>
      <c r="D11" s="20">
        <v>0.40860667181364801</v>
      </c>
      <c r="E11" s="20">
        <v>0.52106423714332195</v>
      </c>
      <c r="F11" s="20"/>
      <c r="G11" s="20">
        <v>0.46393025438554403</v>
      </c>
      <c r="H11" s="20">
        <v>0.40316461526647801</v>
      </c>
      <c r="I11" s="20">
        <v>0.49899247925417201</v>
      </c>
      <c r="J11" s="20">
        <v>0.45436048006829299</v>
      </c>
      <c r="K11" s="20">
        <v>0.47491692931197999</v>
      </c>
      <c r="L11" s="20">
        <v>0.48955687386119501</v>
      </c>
      <c r="M11" s="20"/>
      <c r="N11" s="20">
        <v>0.398232023830554</v>
      </c>
      <c r="O11" s="20">
        <v>0.47240447386209999</v>
      </c>
      <c r="P11" s="20">
        <v>0.49012993789563303</v>
      </c>
      <c r="Q11" s="20">
        <v>0.50395557722694295</v>
      </c>
      <c r="R11" s="20"/>
      <c r="S11" s="20">
        <v>0.39586136156433099</v>
      </c>
      <c r="T11" s="20">
        <v>0.475932701162462</v>
      </c>
      <c r="U11" s="20">
        <v>0.47441489771598699</v>
      </c>
      <c r="V11" s="20">
        <v>0.49765748264403997</v>
      </c>
      <c r="W11" s="20">
        <v>0.481048911315475</v>
      </c>
      <c r="X11" s="20">
        <v>0.470915976630156</v>
      </c>
      <c r="Y11" s="20">
        <v>0.47896409026158199</v>
      </c>
      <c r="Z11" s="20">
        <v>0.48024463276267298</v>
      </c>
      <c r="AA11" s="20">
        <v>0.42918745029725103</v>
      </c>
      <c r="AB11" s="20">
        <v>0.46308304527253502</v>
      </c>
      <c r="AC11" s="20">
        <v>0.48530251241989297</v>
      </c>
      <c r="AD11" s="20">
        <v>0.604197594858492</v>
      </c>
      <c r="AE11" s="20"/>
      <c r="AF11" s="20">
        <v>0.53766983433031601</v>
      </c>
      <c r="AG11" s="20">
        <v>0.46395162021742797</v>
      </c>
      <c r="AH11" s="20">
        <v>0.47243394743519002</v>
      </c>
      <c r="AI11" s="20">
        <v>0.52861804686270797</v>
      </c>
      <c r="AJ11" s="20">
        <v>0.52964214907615603</v>
      </c>
      <c r="AK11" s="20">
        <v>0.43804193186507501</v>
      </c>
      <c r="AL11" s="20">
        <v>0.38784898780014698</v>
      </c>
      <c r="AM11" s="20">
        <v>0.51608629204730105</v>
      </c>
      <c r="AN11" s="20">
        <v>0.44871294816781998</v>
      </c>
      <c r="AO11" s="20">
        <v>0.50413891828572299</v>
      </c>
      <c r="AP11" s="20">
        <v>0.430608567053961</v>
      </c>
      <c r="AQ11" s="20">
        <v>0.41334234290989702</v>
      </c>
      <c r="AR11" s="20">
        <v>0.42705407771708198</v>
      </c>
      <c r="AS11" s="20">
        <v>0.220995463938086</v>
      </c>
      <c r="AT11" s="20">
        <v>0.34862445414242998</v>
      </c>
      <c r="AU11" s="20">
        <v>0.34132612246815103</v>
      </c>
      <c r="AV11" s="20"/>
      <c r="AW11" s="20">
        <v>0.460917920235689</v>
      </c>
      <c r="AX11" s="20">
        <v>0.47009052692947301</v>
      </c>
      <c r="AY11" s="20"/>
      <c r="AZ11" s="20">
        <v>0.46468654018127498</v>
      </c>
      <c r="BA11" s="20">
        <v>0.44734205209636702</v>
      </c>
      <c r="BB11" s="20" t="s">
        <v>98</v>
      </c>
      <c r="BC11" s="20">
        <v>0.46510121254348602</v>
      </c>
      <c r="BD11" s="20">
        <v>0.42532194856078898</v>
      </c>
      <c r="BE11" s="20">
        <v>0.49671173148588199</v>
      </c>
      <c r="BF11" s="20">
        <v>0.59377607479618799</v>
      </c>
      <c r="BG11" s="20"/>
      <c r="BH11" s="20">
        <v>0.45410000048713201</v>
      </c>
      <c r="BI11" s="20">
        <v>0.43312871020261401</v>
      </c>
      <c r="BJ11" s="20">
        <v>0.58550983680990298</v>
      </c>
      <c r="BK11" s="20"/>
      <c r="BL11" s="20">
        <v>0.436784583604859</v>
      </c>
      <c r="BM11" s="20">
        <v>0.42796437596951398</v>
      </c>
      <c r="BN11" s="20">
        <v>0.44886113406920097</v>
      </c>
      <c r="BO11" s="20">
        <v>0.44755864558886199</v>
      </c>
      <c r="BP11" s="20">
        <v>0.58819395587384904</v>
      </c>
      <c r="BQ11" s="20"/>
      <c r="BR11" s="20">
        <v>0.422924347300008</v>
      </c>
      <c r="BS11" s="20">
        <v>0.43732162945473702</v>
      </c>
      <c r="BT11" s="20">
        <v>0.43178914127860302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T22"/>
  <sheetViews>
    <sheetView showGridLines="0" workbookViewId="0">
      <pane xSplit="2" topLeftCell="C1" activePane="topRight" state="frozen"/>
      <selection pane="topRight" activeCell="C2" sqref="C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133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0.390534711407441</v>
      </c>
      <c r="D9" s="14">
        <v>0.37292286371771699</v>
      </c>
      <c r="E9" s="14">
        <v>0.404528152387363</v>
      </c>
      <c r="F9" s="14"/>
      <c r="G9" s="14">
        <v>0.48035876029996799</v>
      </c>
      <c r="H9" s="14">
        <v>0.38117153997668202</v>
      </c>
      <c r="I9" s="14">
        <v>0.36722661410339003</v>
      </c>
      <c r="J9" s="14">
        <v>0.39641990385132603</v>
      </c>
      <c r="K9" s="14">
        <v>0.418895080729279</v>
      </c>
      <c r="L9" s="14">
        <v>0.333045457911257</v>
      </c>
      <c r="M9" s="14"/>
      <c r="N9" s="14">
        <v>0.34647855701215702</v>
      </c>
      <c r="O9" s="14">
        <v>0.38748373071185999</v>
      </c>
      <c r="P9" s="14">
        <v>0.37988755057761298</v>
      </c>
      <c r="Q9" s="14">
        <v>0.45314458851942602</v>
      </c>
      <c r="R9" s="14"/>
      <c r="S9" s="14">
        <v>0.43159890825407599</v>
      </c>
      <c r="T9" s="14">
        <v>0.364468637815205</v>
      </c>
      <c r="U9" s="14">
        <v>0.42473720089214501</v>
      </c>
      <c r="V9" s="14">
        <v>0.35786539103241899</v>
      </c>
      <c r="W9" s="14">
        <v>0.34258258969092698</v>
      </c>
      <c r="X9" s="14">
        <v>0.35671075540647201</v>
      </c>
      <c r="Y9" s="14">
        <v>0.36835045382611897</v>
      </c>
      <c r="Z9" s="14">
        <v>0.40179320374792599</v>
      </c>
      <c r="AA9" s="14">
        <v>0.392906812532204</v>
      </c>
      <c r="AB9" s="14">
        <v>0.38696512785393999</v>
      </c>
      <c r="AC9" s="14">
        <v>0.48090479529407298</v>
      </c>
      <c r="AD9" s="14">
        <v>0.42733888551974097</v>
      </c>
      <c r="AE9" s="14"/>
      <c r="AF9" s="14">
        <v>0.53995643471774002</v>
      </c>
      <c r="AG9" s="14">
        <v>0.51723918997859997</v>
      </c>
      <c r="AH9" s="14">
        <v>0.45161037680785698</v>
      </c>
      <c r="AI9" s="14">
        <v>0.425651540765287</v>
      </c>
      <c r="AJ9" s="14">
        <v>0.36658685136602798</v>
      </c>
      <c r="AK9" s="14">
        <v>0.38177247816571902</v>
      </c>
      <c r="AL9" s="14">
        <v>0.37503031274353299</v>
      </c>
      <c r="AM9" s="14">
        <v>0.44434270367684098</v>
      </c>
      <c r="AN9" s="14">
        <v>0.35351901245343798</v>
      </c>
      <c r="AO9" s="14">
        <v>0.35815105832115102</v>
      </c>
      <c r="AP9" s="14">
        <v>0.385405375358637</v>
      </c>
      <c r="AQ9" s="14">
        <v>0.35166091327680798</v>
      </c>
      <c r="AR9" s="14">
        <v>0.294821818219835</v>
      </c>
      <c r="AS9" s="14">
        <v>0.337760608919078</v>
      </c>
      <c r="AT9" s="14">
        <v>0.31665982162775702</v>
      </c>
      <c r="AU9" s="14">
        <v>0.36349515533888299</v>
      </c>
      <c r="AV9" s="14"/>
      <c r="AW9" s="14">
        <v>0.38053888223747501</v>
      </c>
      <c r="AX9" s="14">
        <v>0.40375417363428601</v>
      </c>
      <c r="AY9" s="14"/>
      <c r="AZ9" s="14">
        <v>0.343284446507297</v>
      </c>
      <c r="BA9" s="14">
        <v>0.35639903333380002</v>
      </c>
      <c r="BB9" s="14" t="s">
        <v>98</v>
      </c>
      <c r="BC9" s="14">
        <v>0.51298186414243396</v>
      </c>
      <c r="BD9" s="14">
        <v>0.46964908404011302</v>
      </c>
      <c r="BE9" s="14">
        <v>0.43430479085683898</v>
      </c>
      <c r="BF9" s="14">
        <v>0.47332624721842997</v>
      </c>
      <c r="BG9" s="14"/>
      <c r="BH9" s="14">
        <v>0.35876873872638898</v>
      </c>
      <c r="BI9" s="14">
        <v>0.420106531627226</v>
      </c>
      <c r="BJ9" s="14">
        <v>0.32528549571913101</v>
      </c>
      <c r="BK9" s="14"/>
      <c r="BL9" s="14">
        <v>0.30030518909541098</v>
      </c>
      <c r="BM9" s="14">
        <v>0.48392673733194902</v>
      </c>
      <c r="BN9" s="14">
        <v>0.361642143625648</v>
      </c>
      <c r="BO9" s="14">
        <v>0.404279818274626</v>
      </c>
      <c r="BP9" s="14">
        <v>0.34825829969875699</v>
      </c>
      <c r="BQ9" s="14"/>
      <c r="BR9" s="14">
        <v>0.29240911448663398</v>
      </c>
      <c r="BS9" s="14">
        <v>0.47485367955061902</v>
      </c>
      <c r="BT9" s="14">
        <v>0.34978670734700301</v>
      </c>
    </row>
    <row r="10" spans="2:72" x14ac:dyDescent="0.25">
      <c r="B10" s="15" t="s">
        <v>126</v>
      </c>
      <c r="C10" s="14">
        <v>0.338259060929822</v>
      </c>
      <c r="D10" s="14">
        <v>0.343391705711517</v>
      </c>
      <c r="E10" s="14">
        <v>0.33558982285333</v>
      </c>
      <c r="F10" s="14"/>
      <c r="G10" s="14">
        <v>0.330469724008493</v>
      </c>
      <c r="H10" s="14">
        <v>0.37518246486928802</v>
      </c>
      <c r="I10" s="14">
        <v>0.33673984593948902</v>
      </c>
      <c r="J10" s="14">
        <v>0.30383073987637399</v>
      </c>
      <c r="K10" s="14">
        <v>0.308166423964291</v>
      </c>
      <c r="L10" s="14">
        <v>0.36289545391619699</v>
      </c>
      <c r="M10" s="14"/>
      <c r="N10" s="14">
        <v>0.382272059891545</v>
      </c>
      <c r="O10" s="14">
        <v>0.32872936611527398</v>
      </c>
      <c r="P10" s="14">
        <v>0.32667453635104798</v>
      </c>
      <c r="Q10" s="14">
        <v>0.31146391625630598</v>
      </c>
      <c r="R10" s="14"/>
      <c r="S10" s="14">
        <v>0.32464511879472702</v>
      </c>
      <c r="T10" s="14">
        <v>0.38919225890568598</v>
      </c>
      <c r="U10" s="14">
        <v>0.30857468785139502</v>
      </c>
      <c r="V10" s="14">
        <v>0.33584306417644499</v>
      </c>
      <c r="W10" s="14">
        <v>0.37151211568904802</v>
      </c>
      <c r="X10" s="14">
        <v>0.38175894998388499</v>
      </c>
      <c r="Y10" s="14">
        <v>0.35455424704354699</v>
      </c>
      <c r="Z10" s="14">
        <v>0.357176293063797</v>
      </c>
      <c r="AA10" s="14">
        <v>0.31886696535665598</v>
      </c>
      <c r="AB10" s="14">
        <v>0.28208073467088501</v>
      </c>
      <c r="AC10" s="14">
        <v>0.28644975572406201</v>
      </c>
      <c r="AD10" s="14">
        <v>0.31606334329964603</v>
      </c>
      <c r="AE10" s="14"/>
      <c r="AF10" s="14">
        <v>0.284099280437076</v>
      </c>
      <c r="AG10" s="14">
        <v>0.26387468845159001</v>
      </c>
      <c r="AH10" s="14">
        <v>0.33455583568702402</v>
      </c>
      <c r="AI10" s="14">
        <v>0.34591918114974601</v>
      </c>
      <c r="AJ10" s="14">
        <v>0.33406980495996602</v>
      </c>
      <c r="AK10" s="14">
        <v>0.31984766512475099</v>
      </c>
      <c r="AL10" s="14">
        <v>0.32982381596439098</v>
      </c>
      <c r="AM10" s="14">
        <v>0.33432172319526798</v>
      </c>
      <c r="AN10" s="14">
        <v>0.31689758118361</v>
      </c>
      <c r="AO10" s="14">
        <v>0.29288482471344202</v>
      </c>
      <c r="AP10" s="14">
        <v>0.35978469715477401</v>
      </c>
      <c r="AQ10" s="14">
        <v>0.38592221012649502</v>
      </c>
      <c r="AR10" s="14">
        <v>0.30167365242552002</v>
      </c>
      <c r="AS10" s="14">
        <v>0.40164341361511602</v>
      </c>
      <c r="AT10" s="14">
        <v>0.43150626880626203</v>
      </c>
      <c r="AU10" s="14">
        <v>0.44011372243403801</v>
      </c>
      <c r="AV10" s="14"/>
      <c r="AW10" s="14">
        <v>0.33669610036880399</v>
      </c>
      <c r="AX10" s="14">
        <v>0.340326072855207</v>
      </c>
      <c r="AY10" s="14"/>
      <c r="AZ10" s="14">
        <v>0.34955712879241702</v>
      </c>
      <c r="BA10" s="14">
        <v>0.35224066468390097</v>
      </c>
      <c r="BB10" s="14" t="s">
        <v>98</v>
      </c>
      <c r="BC10" s="14">
        <v>0.26845993625111197</v>
      </c>
      <c r="BD10" s="14">
        <v>0.34842738469907297</v>
      </c>
      <c r="BE10" s="14">
        <v>0.32439703617153798</v>
      </c>
      <c r="BF10" s="14">
        <v>0.32274905089731798</v>
      </c>
      <c r="BG10" s="14"/>
      <c r="BH10" s="14">
        <v>0.336319256401171</v>
      </c>
      <c r="BI10" s="14">
        <v>0.33754261536908797</v>
      </c>
      <c r="BJ10" s="14">
        <v>0.35521682453464698</v>
      </c>
      <c r="BK10" s="14"/>
      <c r="BL10" s="14">
        <v>0.36623034217182598</v>
      </c>
      <c r="BM10" s="14">
        <v>0.32504061591822803</v>
      </c>
      <c r="BN10" s="14">
        <v>0.35521893578167102</v>
      </c>
      <c r="BO10" s="14">
        <v>0.30750748333086297</v>
      </c>
      <c r="BP10" s="14">
        <v>0.31331427027463699</v>
      </c>
      <c r="BQ10" s="14"/>
      <c r="BR10" s="14">
        <v>0.36319513950762999</v>
      </c>
      <c r="BS10" s="14">
        <v>0.32894375110555801</v>
      </c>
      <c r="BT10" s="14">
        <v>0.39114089503604499</v>
      </c>
    </row>
    <row r="11" spans="2:72" ht="30" x14ac:dyDescent="0.25">
      <c r="B11" s="15" t="s">
        <v>127</v>
      </c>
      <c r="C11" s="14">
        <v>0.14948595072284401</v>
      </c>
      <c r="D11" s="14">
        <v>0.147886817674723</v>
      </c>
      <c r="E11" s="14">
        <v>0.15107585982424901</v>
      </c>
      <c r="F11" s="14"/>
      <c r="G11" s="14">
        <v>0.13831178144167</v>
      </c>
      <c r="H11" s="14">
        <v>0.122015948710975</v>
      </c>
      <c r="I11" s="14">
        <v>0.17491768387930801</v>
      </c>
      <c r="J11" s="14">
        <v>0.16219437279769799</v>
      </c>
      <c r="K11" s="14">
        <v>0.13404240291602701</v>
      </c>
      <c r="L11" s="14">
        <v>0.158598843015266</v>
      </c>
      <c r="M11" s="14"/>
      <c r="N11" s="14">
        <v>0.13258700065162399</v>
      </c>
      <c r="O11" s="14">
        <v>0.15308630346918201</v>
      </c>
      <c r="P11" s="14">
        <v>0.171670055441145</v>
      </c>
      <c r="Q11" s="14">
        <v>0.14687674791206901</v>
      </c>
      <c r="R11" s="14"/>
      <c r="S11" s="14">
        <v>0.16705151756533099</v>
      </c>
      <c r="T11" s="14">
        <v>0.127046974257124</v>
      </c>
      <c r="U11" s="14">
        <v>0.148445186440748</v>
      </c>
      <c r="V11" s="14">
        <v>0.15101642667800599</v>
      </c>
      <c r="W11" s="14">
        <v>0.154767307361071</v>
      </c>
      <c r="X11" s="14">
        <v>0.110370859567633</v>
      </c>
      <c r="Y11" s="14">
        <v>0.119104685623629</v>
      </c>
      <c r="Z11" s="14">
        <v>0.117555577732517</v>
      </c>
      <c r="AA11" s="14">
        <v>0.17815421496094999</v>
      </c>
      <c r="AB11" s="14">
        <v>0.221250917840145</v>
      </c>
      <c r="AC11" s="14">
        <v>0.13974767688331299</v>
      </c>
      <c r="AD11" s="14">
        <v>8.7454784769694496E-2</v>
      </c>
      <c r="AE11" s="14"/>
      <c r="AF11" s="14">
        <v>0.11964550897182299</v>
      </c>
      <c r="AG11" s="14">
        <v>0.16660780851037801</v>
      </c>
      <c r="AH11" s="14">
        <v>0.121479695122232</v>
      </c>
      <c r="AI11" s="14">
        <v>0.14612805883650701</v>
      </c>
      <c r="AJ11" s="14">
        <v>0.16236809436555899</v>
      </c>
      <c r="AK11" s="14">
        <v>0.180213971468422</v>
      </c>
      <c r="AL11" s="14">
        <v>0.19338792442192701</v>
      </c>
      <c r="AM11" s="14">
        <v>9.8883231511699296E-2</v>
      </c>
      <c r="AN11" s="14">
        <v>0.183285646782614</v>
      </c>
      <c r="AO11" s="14">
        <v>0.18771440850818399</v>
      </c>
      <c r="AP11" s="14">
        <v>0.13739799861533999</v>
      </c>
      <c r="AQ11" s="14">
        <v>9.0265377637278904E-2</v>
      </c>
      <c r="AR11" s="14">
        <v>0.190997246447658</v>
      </c>
      <c r="AS11" s="14">
        <v>6.6631241937329999E-2</v>
      </c>
      <c r="AT11" s="14">
        <v>0.11532961415344101</v>
      </c>
      <c r="AU11" s="14">
        <v>5.4455077740474499E-2</v>
      </c>
      <c r="AV11" s="14"/>
      <c r="AW11" s="14">
        <v>0.147702973268173</v>
      </c>
      <c r="AX11" s="14">
        <v>0.151843934509138</v>
      </c>
      <c r="AY11" s="14"/>
      <c r="AZ11" s="14">
        <v>0.156475375100604</v>
      </c>
      <c r="BA11" s="14">
        <v>0.157698884029632</v>
      </c>
      <c r="BB11" s="14" t="s">
        <v>98</v>
      </c>
      <c r="BC11" s="14">
        <v>9.3015697085384694E-2</v>
      </c>
      <c r="BD11" s="14">
        <v>0.12731871400417999</v>
      </c>
      <c r="BE11" s="14">
        <v>0.15316997055839199</v>
      </c>
      <c r="BF11" s="14">
        <v>0.13511452673961</v>
      </c>
      <c r="BG11" s="14"/>
      <c r="BH11" s="14">
        <v>0.15369459974320401</v>
      </c>
      <c r="BI11" s="14">
        <v>0.13987889129065301</v>
      </c>
      <c r="BJ11" s="14">
        <v>0.183782959450634</v>
      </c>
      <c r="BK11" s="14"/>
      <c r="BL11" s="14">
        <v>0.17452243037274101</v>
      </c>
      <c r="BM11" s="14">
        <v>0.117248056021741</v>
      </c>
      <c r="BN11" s="14">
        <v>0.17345985110543</v>
      </c>
      <c r="BO11" s="14">
        <v>0.14750579712054401</v>
      </c>
      <c r="BP11" s="14">
        <v>0.173196677450041</v>
      </c>
      <c r="BQ11" s="14"/>
      <c r="BR11" s="14">
        <v>0.186294899748355</v>
      </c>
      <c r="BS11" s="14">
        <v>0.117269728670705</v>
      </c>
      <c r="BT11" s="14">
        <v>0.17759128487992201</v>
      </c>
    </row>
    <row r="12" spans="2:72" x14ac:dyDescent="0.25">
      <c r="B12" s="15" t="s">
        <v>128</v>
      </c>
      <c r="C12" s="14">
        <v>5.96148030954032E-2</v>
      </c>
      <c r="D12" s="14">
        <v>7.0695463662624594E-2</v>
      </c>
      <c r="E12" s="14">
        <v>4.9199399503967602E-2</v>
      </c>
      <c r="F12" s="14"/>
      <c r="G12" s="14">
        <v>2.8067699692656201E-2</v>
      </c>
      <c r="H12" s="14">
        <v>5.4616392494434299E-2</v>
      </c>
      <c r="I12" s="14">
        <v>5.3763483509936899E-2</v>
      </c>
      <c r="J12" s="14">
        <v>6.8602225564443994E-2</v>
      </c>
      <c r="K12" s="14">
        <v>9.1424317927544796E-2</v>
      </c>
      <c r="L12" s="14">
        <v>6.0974105321979097E-2</v>
      </c>
      <c r="M12" s="14"/>
      <c r="N12" s="14">
        <v>7.5240660550312005E-2</v>
      </c>
      <c r="O12" s="14">
        <v>5.8316232294387503E-2</v>
      </c>
      <c r="P12" s="14">
        <v>6.8737307987015994E-2</v>
      </c>
      <c r="Q12" s="14">
        <v>3.3207651708870398E-2</v>
      </c>
      <c r="R12" s="14"/>
      <c r="S12" s="14">
        <v>3.8554542883580102E-2</v>
      </c>
      <c r="T12" s="14">
        <v>6.6093634404960105E-2</v>
      </c>
      <c r="U12" s="14">
        <v>4.0099782517450701E-2</v>
      </c>
      <c r="V12" s="14">
        <v>7.6297719201158104E-2</v>
      </c>
      <c r="W12" s="14">
        <v>5.0016408776808401E-2</v>
      </c>
      <c r="X12" s="14">
        <v>8.1911174113684204E-2</v>
      </c>
      <c r="Y12" s="14">
        <v>8.7038930212605295E-2</v>
      </c>
      <c r="Z12" s="14">
        <v>5.5506785017736003E-2</v>
      </c>
      <c r="AA12" s="14">
        <v>5.7840363381322701E-2</v>
      </c>
      <c r="AB12" s="14">
        <v>4.09860682745865E-2</v>
      </c>
      <c r="AC12" s="14">
        <v>5.0113387019067097E-2</v>
      </c>
      <c r="AD12" s="14">
        <v>9.8126932980548504E-2</v>
      </c>
      <c r="AE12" s="14"/>
      <c r="AF12" s="14">
        <v>0</v>
      </c>
      <c r="AG12" s="14">
        <v>2.85072216986328E-2</v>
      </c>
      <c r="AH12" s="14">
        <v>4.6945323685409303E-2</v>
      </c>
      <c r="AI12" s="14">
        <v>5.2139884817210297E-2</v>
      </c>
      <c r="AJ12" s="14">
        <v>5.2300096430524502E-2</v>
      </c>
      <c r="AK12" s="14">
        <v>4.9638482531099398E-2</v>
      </c>
      <c r="AL12" s="14">
        <v>4.2249945191871703E-2</v>
      </c>
      <c r="AM12" s="14">
        <v>5.72293402863061E-2</v>
      </c>
      <c r="AN12" s="14">
        <v>9.02978049105196E-2</v>
      </c>
      <c r="AO12" s="14">
        <v>5.5027590887127498E-2</v>
      </c>
      <c r="AP12" s="14">
        <v>6.98745328317356E-2</v>
      </c>
      <c r="AQ12" s="14">
        <v>0.107905209216905</v>
      </c>
      <c r="AR12" s="14">
        <v>0.121514481369174</v>
      </c>
      <c r="AS12" s="14">
        <v>0.12733908852463</v>
      </c>
      <c r="AT12" s="14">
        <v>4.56678327560451E-2</v>
      </c>
      <c r="AU12" s="14">
        <v>0.111279360890108</v>
      </c>
      <c r="AV12" s="14"/>
      <c r="AW12" s="14">
        <v>6.8485180111534497E-2</v>
      </c>
      <c r="AX12" s="14">
        <v>4.7883748881817102E-2</v>
      </c>
      <c r="AY12" s="14"/>
      <c r="AZ12" s="14">
        <v>7.8408260831481794E-2</v>
      </c>
      <c r="BA12" s="14">
        <v>7.4498904602533E-2</v>
      </c>
      <c r="BB12" s="14" t="s">
        <v>98</v>
      </c>
      <c r="BC12" s="14">
        <v>7.2665215080570195E-2</v>
      </c>
      <c r="BD12" s="14">
        <v>1.0403745572749199E-2</v>
      </c>
      <c r="BE12" s="14">
        <v>2.9154316612744299E-2</v>
      </c>
      <c r="BF12" s="14">
        <v>2.4632105670685901E-2</v>
      </c>
      <c r="BG12" s="14"/>
      <c r="BH12" s="14">
        <v>7.05672858671028E-2</v>
      </c>
      <c r="BI12" s="14">
        <v>5.4888578348252899E-2</v>
      </c>
      <c r="BJ12" s="14">
        <v>6.2526135556059195E-2</v>
      </c>
      <c r="BK12" s="14"/>
      <c r="BL12" s="14">
        <v>7.9132221581643E-2</v>
      </c>
      <c r="BM12" s="14">
        <v>3.0619316882646599E-2</v>
      </c>
      <c r="BN12" s="14">
        <v>6.8615434192928398E-2</v>
      </c>
      <c r="BO12" s="14">
        <v>7.8011444962112694E-2</v>
      </c>
      <c r="BP12" s="14">
        <v>8.1102810078788695E-2</v>
      </c>
      <c r="BQ12" s="14"/>
      <c r="BR12" s="14">
        <v>8.7075295966778904E-2</v>
      </c>
      <c r="BS12" s="14">
        <v>4.0239311945760498E-2</v>
      </c>
      <c r="BT12" s="14">
        <v>5.2626990421599303E-2</v>
      </c>
    </row>
    <row r="13" spans="2:72" x14ac:dyDescent="0.25">
      <c r="B13" s="15" t="s">
        <v>129</v>
      </c>
      <c r="C13" s="14">
        <v>2.8623679518023599E-2</v>
      </c>
      <c r="D13" s="14">
        <v>3.30426497114042E-2</v>
      </c>
      <c r="E13" s="14">
        <v>2.4503658276215399E-2</v>
      </c>
      <c r="F13" s="14"/>
      <c r="G13" s="14">
        <v>2.69839215048274E-3</v>
      </c>
      <c r="H13" s="14">
        <v>2.1260533807548599E-2</v>
      </c>
      <c r="I13" s="14">
        <v>2.92346519996508E-2</v>
      </c>
      <c r="J13" s="14">
        <v>2.7924192416205199E-2</v>
      </c>
      <c r="K13" s="14">
        <v>3.6927604591930799E-2</v>
      </c>
      <c r="L13" s="14">
        <v>4.6496866688588198E-2</v>
      </c>
      <c r="M13" s="14"/>
      <c r="N13" s="14">
        <v>3.9089497619551501E-2</v>
      </c>
      <c r="O13" s="14">
        <v>3.4900970458561997E-2</v>
      </c>
      <c r="P13" s="14">
        <v>2.4892694527835098E-2</v>
      </c>
      <c r="Q13" s="14">
        <v>1.0836080861673101E-2</v>
      </c>
      <c r="R13" s="14"/>
      <c r="S13" s="14">
        <v>2.5247753187352898E-2</v>
      </c>
      <c r="T13" s="14">
        <v>4.0689471398796001E-2</v>
      </c>
      <c r="U13" s="14">
        <v>3.7274823533141599E-2</v>
      </c>
      <c r="V13" s="14">
        <v>1.9243595859575101E-2</v>
      </c>
      <c r="W13" s="14">
        <v>3.1288586855720002E-2</v>
      </c>
      <c r="X13" s="14">
        <v>4.3131921298941403E-2</v>
      </c>
      <c r="Y13" s="14">
        <v>1.5739548895225899E-2</v>
      </c>
      <c r="Z13" s="14">
        <v>2.1249108562774899E-2</v>
      </c>
      <c r="AA13" s="14">
        <v>2.2351634746620101E-2</v>
      </c>
      <c r="AB13" s="14">
        <v>3.2117352165601097E-2</v>
      </c>
      <c r="AC13" s="14">
        <v>1.7611658903377202E-2</v>
      </c>
      <c r="AD13" s="14">
        <v>2.2331852699567101E-2</v>
      </c>
      <c r="AE13" s="14"/>
      <c r="AF13" s="14">
        <v>5.62987758733609E-2</v>
      </c>
      <c r="AG13" s="14">
        <v>0</v>
      </c>
      <c r="AH13" s="14">
        <v>1.8564163524362399E-2</v>
      </c>
      <c r="AI13" s="14">
        <v>4.4989994614348296E-3</v>
      </c>
      <c r="AJ13" s="14">
        <v>3.1819433601860098E-2</v>
      </c>
      <c r="AK13" s="14">
        <v>2.5439375093149402E-2</v>
      </c>
      <c r="AL13" s="14">
        <v>4.15334054085943E-2</v>
      </c>
      <c r="AM13" s="14">
        <v>2.39281933878823E-2</v>
      </c>
      <c r="AN13" s="14">
        <v>4.45258751712415E-2</v>
      </c>
      <c r="AO13" s="14">
        <v>5.70669335416603E-2</v>
      </c>
      <c r="AP13" s="14">
        <v>2.9743686828756302E-2</v>
      </c>
      <c r="AQ13" s="14">
        <v>2.9700626971922699E-2</v>
      </c>
      <c r="AR13" s="14">
        <v>6.4622653511691899E-2</v>
      </c>
      <c r="AS13" s="14">
        <v>4.5616442745485403E-2</v>
      </c>
      <c r="AT13" s="14">
        <v>5.0349368990909901E-2</v>
      </c>
      <c r="AU13" s="14">
        <v>3.0656683596496499E-2</v>
      </c>
      <c r="AV13" s="14"/>
      <c r="AW13" s="14">
        <v>3.3085782472602999E-2</v>
      </c>
      <c r="AX13" s="14">
        <v>2.2722558114549801E-2</v>
      </c>
      <c r="AY13" s="14"/>
      <c r="AZ13" s="14">
        <v>3.9231370921153801E-2</v>
      </c>
      <c r="BA13" s="14">
        <v>3.2353560187575903E-2</v>
      </c>
      <c r="BB13" s="14" t="s">
        <v>98</v>
      </c>
      <c r="BC13" s="14">
        <v>1.7020672631406698E-2</v>
      </c>
      <c r="BD13" s="14">
        <v>2.0514868728483598E-2</v>
      </c>
      <c r="BE13" s="14">
        <v>1.6341679936367801E-2</v>
      </c>
      <c r="BF13" s="14">
        <v>0</v>
      </c>
      <c r="BG13" s="14"/>
      <c r="BH13" s="14">
        <v>5.48935055791578E-2</v>
      </c>
      <c r="BI13" s="14">
        <v>1.82272275367607E-2</v>
      </c>
      <c r="BJ13" s="14">
        <v>0</v>
      </c>
      <c r="BK13" s="14"/>
      <c r="BL13" s="14">
        <v>5.3586902230995798E-2</v>
      </c>
      <c r="BM13" s="14">
        <v>1.5141915732474E-2</v>
      </c>
      <c r="BN13" s="14">
        <v>1.36173246051812E-2</v>
      </c>
      <c r="BO13" s="14">
        <v>6.26954563118549E-2</v>
      </c>
      <c r="BP13" s="14">
        <v>9.7044849876839895E-3</v>
      </c>
      <c r="BQ13" s="14"/>
      <c r="BR13" s="14">
        <v>5.1412880213449398E-2</v>
      </c>
      <c r="BS13" s="14">
        <v>1.57211508525502E-2</v>
      </c>
      <c r="BT13" s="14">
        <v>1.33452774654829E-2</v>
      </c>
    </row>
    <row r="14" spans="2:72" x14ac:dyDescent="0.25">
      <c r="B14" s="15" t="s">
        <v>92</v>
      </c>
      <c r="C14" s="14">
        <v>3.3481794326465197E-2</v>
      </c>
      <c r="D14" s="14">
        <v>3.20604995220145E-2</v>
      </c>
      <c r="E14" s="14">
        <v>3.51031071548756E-2</v>
      </c>
      <c r="F14" s="14"/>
      <c r="G14" s="14">
        <v>2.0093642406731199E-2</v>
      </c>
      <c r="H14" s="14">
        <v>4.5753120141073002E-2</v>
      </c>
      <c r="I14" s="14">
        <v>3.8117720568225003E-2</v>
      </c>
      <c r="J14" s="14">
        <v>4.1028565493952299E-2</v>
      </c>
      <c r="K14" s="14">
        <v>1.0544169870928001E-2</v>
      </c>
      <c r="L14" s="14">
        <v>3.7989273146712702E-2</v>
      </c>
      <c r="M14" s="14"/>
      <c r="N14" s="14">
        <v>2.4332224274809602E-2</v>
      </c>
      <c r="O14" s="14">
        <v>3.7483396950734403E-2</v>
      </c>
      <c r="P14" s="14">
        <v>2.8137855115343099E-2</v>
      </c>
      <c r="Q14" s="14">
        <v>4.44710147416566E-2</v>
      </c>
      <c r="R14" s="14"/>
      <c r="S14" s="14">
        <v>1.2902159314932901E-2</v>
      </c>
      <c r="T14" s="14">
        <v>1.2509023218229699E-2</v>
      </c>
      <c r="U14" s="14">
        <v>4.0868318765119802E-2</v>
      </c>
      <c r="V14" s="14">
        <v>5.97338030523962E-2</v>
      </c>
      <c r="W14" s="14">
        <v>4.9832991626425897E-2</v>
      </c>
      <c r="X14" s="14">
        <v>2.6116339629384099E-2</v>
      </c>
      <c r="Y14" s="14">
        <v>5.5212134398874201E-2</v>
      </c>
      <c r="Z14" s="14">
        <v>4.6719031875248999E-2</v>
      </c>
      <c r="AA14" s="14">
        <v>2.98800090222472E-2</v>
      </c>
      <c r="AB14" s="14">
        <v>3.6599799194842401E-2</v>
      </c>
      <c r="AC14" s="14">
        <v>2.51727261761076E-2</v>
      </c>
      <c r="AD14" s="14">
        <v>4.8684200730803401E-2</v>
      </c>
      <c r="AE14" s="14"/>
      <c r="AF14" s="14">
        <v>0</v>
      </c>
      <c r="AG14" s="14">
        <v>2.3771091360800099E-2</v>
      </c>
      <c r="AH14" s="14">
        <v>2.6844605173115699E-2</v>
      </c>
      <c r="AI14" s="14">
        <v>2.5662334969815299E-2</v>
      </c>
      <c r="AJ14" s="14">
        <v>5.2855719276062897E-2</v>
      </c>
      <c r="AK14" s="14">
        <v>4.3088027616859398E-2</v>
      </c>
      <c r="AL14" s="14">
        <v>1.7974596269682501E-2</v>
      </c>
      <c r="AM14" s="14">
        <v>4.1294807942003998E-2</v>
      </c>
      <c r="AN14" s="14">
        <v>1.14740794985769E-2</v>
      </c>
      <c r="AO14" s="14">
        <v>4.9155184028434599E-2</v>
      </c>
      <c r="AP14" s="14">
        <v>1.7793709210756702E-2</v>
      </c>
      <c r="AQ14" s="14">
        <v>3.4545662770591103E-2</v>
      </c>
      <c r="AR14" s="14">
        <v>2.6370148026122201E-2</v>
      </c>
      <c r="AS14" s="14">
        <v>2.1009204258360701E-2</v>
      </c>
      <c r="AT14" s="14">
        <v>4.0487093665585297E-2</v>
      </c>
      <c r="AU14" s="14">
        <v>0</v>
      </c>
      <c r="AV14" s="14"/>
      <c r="AW14" s="14">
        <v>3.3491081541410499E-2</v>
      </c>
      <c r="AX14" s="14">
        <v>3.3469512005001499E-2</v>
      </c>
      <c r="AY14" s="14"/>
      <c r="AZ14" s="14">
        <v>3.3043417847045897E-2</v>
      </c>
      <c r="BA14" s="14">
        <v>2.6808953162557801E-2</v>
      </c>
      <c r="BB14" s="14" t="s">
        <v>98</v>
      </c>
      <c r="BC14" s="14">
        <v>3.5856614809092503E-2</v>
      </c>
      <c r="BD14" s="14">
        <v>2.3686202955400901E-2</v>
      </c>
      <c r="BE14" s="14">
        <v>4.26322058641187E-2</v>
      </c>
      <c r="BF14" s="14">
        <v>4.4178069473956298E-2</v>
      </c>
      <c r="BG14" s="14"/>
      <c r="BH14" s="14">
        <v>2.5756613682975899E-2</v>
      </c>
      <c r="BI14" s="14">
        <v>2.9356155828018898E-2</v>
      </c>
      <c r="BJ14" s="14">
        <v>7.3188584739528301E-2</v>
      </c>
      <c r="BK14" s="14"/>
      <c r="BL14" s="14">
        <v>2.6222914547383201E-2</v>
      </c>
      <c r="BM14" s="14">
        <v>2.8023358112961399E-2</v>
      </c>
      <c r="BN14" s="14">
        <v>2.7446310689142502E-2</v>
      </c>
      <c r="BO14" s="14">
        <v>0</v>
      </c>
      <c r="BP14" s="14">
        <v>7.4423457510091398E-2</v>
      </c>
      <c r="BQ14" s="14"/>
      <c r="BR14" s="14">
        <v>1.9612670077152301E-2</v>
      </c>
      <c r="BS14" s="14">
        <v>2.2972377874807399E-2</v>
      </c>
      <c r="BT14" s="14">
        <v>1.55088448499475E-2</v>
      </c>
    </row>
    <row r="15" spans="2:72" x14ac:dyDescent="0.25">
      <c r="B15" s="15" t="s">
        <v>130</v>
      </c>
      <c r="C15" s="21">
        <v>0.72879377233726395</v>
      </c>
      <c r="D15" s="21">
        <v>0.71631456942923399</v>
      </c>
      <c r="E15" s="21">
        <v>0.740117975240693</v>
      </c>
      <c r="F15" s="21"/>
      <c r="G15" s="21">
        <v>0.81082848430846</v>
      </c>
      <c r="H15" s="21">
        <v>0.75635400484596904</v>
      </c>
      <c r="I15" s="21">
        <v>0.70396646004287899</v>
      </c>
      <c r="J15" s="21">
        <v>0.70025064372769996</v>
      </c>
      <c r="K15" s="21">
        <v>0.72706150469357</v>
      </c>
      <c r="L15" s="21">
        <v>0.69594091182745399</v>
      </c>
      <c r="M15" s="21"/>
      <c r="N15" s="21">
        <v>0.72875061690370302</v>
      </c>
      <c r="O15" s="21">
        <v>0.71621309682713497</v>
      </c>
      <c r="P15" s="21">
        <v>0.70656208692866096</v>
      </c>
      <c r="Q15" s="21">
        <v>0.76460850477573095</v>
      </c>
      <c r="R15" s="21"/>
      <c r="S15" s="21">
        <v>0.756244027048803</v>
      </c>
      <c r="T15" s="21">
        <v>0.75366089672088998</v>
      </c>
      <c r="U15" s="21">
        <v>0.73331188874354003</v>
      </c>
      <c r="V15" s="21">
        <v>0.69370845520886404</v>
      </c>
      <c r="W15" s="21">
        <v>0.71409470537997399</v>
      </c>
      <c r="X15" s="21">
        <v>0.73846970539035806</v>
      </c>
      <c r="Y15" s="21">
        <v>0.72290470086966496</v>
      </c>
      <c r="Z15" s="21">
        <v>0.75896949681172299</v>
      </c>
      <c r="AA15" s="21">
        <v>0.71177377788885998</v>
      </c>
      <c r="AB15" s="21">
        <v>0.66904586252482501</v>
      </c>
      <c r="AC15" s="21">
        <v>0.76735455101813499</v>
      </c>
      <c r="AD15" s="21">
        <v>0.743402228819386</v>
      </c>
      <c r="AE15" s="21"/>
      <c r="AF15" s="21">
        <v>0.82405571515481602</v>
      </c>
      <c r="AG15" s="21">
        <v>0.78111387843018998</v>
      </c>
      <c r="AH15" s="21">
        <v>0.78616621249488094</v>
      </c>
      <c r="AI15" s="21">
        <v>0.77157072191503295</v>
      </c>
      <c r="AJ15" s="21">
        <v>0.70065665632599405</v>
      </c>
      <c r="AK15" s="21">
        <v>0.70162014329046996</v>
      </c>
      <c r="AL15" s="21">
        <v>0.70485412870792497</v>
      </c>
      <c r="AM15" s="21">
        <v>0.77866442687210802</v>
      </c>
      <c r="AN15" s="21">
        <v>0.67041659363704798</v>
      </c>
      <c r="AO15" s="21">
        <v>0.65103588303459303</v>
      </c>
      <c r="AP15" s="21">
        <v>0.74519007251341096</v>
      </c>
      <c r="AQ15" s="21">
        <v>0.73758312340330201</v>
      </c>
      <c r="AR15" s="21">
        <v>0.59649547064535502</v>
      </c>
      <c r="AS15" s="21">
        <v>0.73940402253419402</v>
      </c>
      <c r="AT15" s="21">
        <v>0.74816609043401905</v>
      </c>
      <c r="AU15" s="21">
        <v>0.803608877772921</v>
      </c>
      <c r="AV15" s="21"/>
      <c r="AW15" s="21">
        <v>0.71723498260627905</v>
      </c>
      <c r="AX15" s="21">
        <v>0.744080246489493</v>
      </c>
      <c r="AY15" s="21"/>
      <c r="AZ15" s="21">
        <v>0.69284157529971402</v>
      </c>
      <c r="BA15" s="21">
        <v>0.70863969801770199</v>
      </c>
      <c r="BB15" s="21" t="s">
        <v>98</v>
      </c>
      <c r="BC15" s="21">
        <v>0.78144180039354605</v>
      </c>
      <c r="BD15" s="21">
        <v>0.81807646873918605</v>
      </c>
      <c r="BE15" s="21">
        <v>0.75870182702837696</v>
      </c>
      <c r="BF15" s="21">
        <v>0.79607529811574795</v>
      </c>
      <c r="BG15" s="21"/>
      <c r="BH15" s="21">
        <v>0.69508799512755903</v>
      </c>
      <c r="BI15" s="21">
        <v>0.75764914699631503</v>
      </c>
      <c r="BJ15" s="21">
        <v>0.68050232025377899</v>
      </c>
      <c r="BK15" s="21"/>
      <c r="BL15" s="21">
        <v>0.66653553126723697</v>
      </c>
      <c r="BM15" s="21">
        <v>0.80896735325017699</v>
      </c>
      <c r="BN15" s="21">
        <v>0.71686107940731802</v>
      </c>
      <c r="BO15" s="21">
        <v>0.71178730160548898</v>
      </c>
      <c r="BP15" s="21">
        <v>0.66157256997339497</v>
      </c>
      <c r="BQ15" s="21"/>
      <c r="BR15" s="21">
        <v>0.65560425399426403</v>
      </c>
      <c r="BS15" s="21">
        <v>0.80379743065617704</v>
      </c>
      <c r="BT15" s="21">
        <v>0.740927602383048</v>
      </c>
    </row>
    <row r="16" spans="2:72" x14ac:dyDescent="0.25">
      <c r="B16" s="15" t="s">
        <v>131</v>
      </c>
      <c r="C16" s="21">
        <v>8.8238482613426705E-2</v>
      </c>
      <c r="D16" s="21">
        <v>0.103738113374029</v>
      </c>
      <c r="E16" s="21">
        <v>7.3703057780183004E-2</v>
      </c>
      <c r="F16" s="21"/>
      <c r="G16" s="21">
        <v>3.0766091843138998E-2</v>
      </c>
      <c r="H16" s="21">
        <v>7.5876926301982894E-2</v>
      </c>
      <c r="I16" s="21">
        <v>8.2998135509587706E-2</v>
      </c>
      <c r="J16" s="21">
        <v>9.6526417980649204E-2</v>
      </c>
      <c r="K16" s="21">
        <v>0.128351922519476</v>
      </c>
      <c r="L16" s="21">
        <v>0.107470972010567</v>
      </c>
      <c r="M16" s="21"/>
      <c r="N16" s="21">
        <v>0.114330158169863</v>
      </c>
      <c r="O16" s="21">
        <v>9.3217202752949493E-2</v>
      </c>
      <c r="P16" s="21">
        <v>9.3630002514851096E-2</v>
      </c>
      <c r="Q16" s="21">
        <v>4.4043732570543503E-2</v>
      </c>
      <c r="R16" s="21"/>
      <c r="S16" s="21">
        <v>6.3802296070933004E-2</v>
      </c>
      <c r="T16" s="21">
        <v>0.106783105803756</v>
      </c>
      <c r="U16" s="21">
        <v>7.7374606050592404E-2</v>
      </c>
      <c r="V16" s="21">
        <v>9.5541315060733198E-2</v>
      </c>
      <c r="W16" s="21">
        <v>8.1304995632528396E-2</v>
      </c>
      <c r="X16" s="21">
        <v>0.12504309541262601</v>
      </c>
      <c r="Y16" s="21">
        <v>0.102778479107831</v>
      </c>
      <c r="Z16" s="21">
        <v>7.6755893580510895E-2</v>
      </c>
      <c r="AA16" s="21">
        <v>8.0191998127942796E-2</v>
      </c>
      <c r="AB16" s="21">
        <v>7.3103420440187597E-2</v>
      </c>
      <c r="AC16" s="21">
        <v>6.7725045922444299E-2</v>
      </c>
      <c r="AD16" s="21">
        <v>0.120458785680116</v>
      </c>
      <c r="AE16" s="21"/>
      <c r="AF16" s="21">
        <v>5.62987758733609E-2</v>
      </c>
      <c r="AG16" s="21">
        <v>2.85072216986328E-2</v>
      </c>
      <c r="AH16" s="21">
        <v>6.5509487209771705E-2</v>
      </c>
      <c r="AI16" s="21">
        <v>5.6638884278645101E-2</v>
      </c>
      <c r="AJ16" s="21">
        <v>8.4119530032384704E-2</v>
      </c>
      <c r="AK16" s="21">
        <v>7.5077857624248803E-2</v>
      </c>
      <c r="AL16" s="21">
        <v>8.3783350600465906E-2</v>
      </c>
      <c r="AM16" s="21">
        <v>8.1157533674188306E-2</v>
      </c>
      <c r="AN16" s="21">
        <v>0.13482368008176099</v>
      </c>
      <c r="AO16" s="21">
        <v>0.11209452442878801</v>
      </c>
      <c r="AP16" s="21">
        <v>9.9618219660491794E-2</v>
      </c>
      <c r="AQ16" s="21">
        <v>0.13760583618882799</v>
      </c>
      <c r="AR16" s="21">
        <v>0.186137134880866</v>
      </c>
      <c r="AS16" s="21">
        <v>0.17295553127011501</v>
      </c>
      <c r="AT16" s="21">
        <v>9.6017201746954994E-2</v>
      </c>
      <c r="AU16" s="21">
        <v>0.14193604448660499</v>
      </c>
      <c r="AV16" s="21"/>
      <c r="AW16" s="21">
        <v>0.101570962584137</v>
      </c>
      <c r="AX16" s="21">
        <v>7.0606306996366899E-2</v>
      </c>
      <c r="AY16" s="21"/>
      <c r="AZ16" s="21">
        <v>0.117639631752636</v>
      </c>
      <c r="BA16" s="21">
        <v>0.106852464790109</v>
      </c>
      <c r="BB16" s="21" t="s">
        <v>98</v>
      </c>
      <c r="BC16" s="21">
        <v>8.9685887711976997E-2</v>
      </c>
      <c r="BD16" s="21">
        <v>3.09186143012328E-2</v>
      </c>
      <c r="BE16" s="21">
        <v>4.5495996549112197E-2</v>
      </c>
      <c r="BF16" s="21">
        <v>2.4632105670685901E-2</v>
      </c>
      <c r="BG16" s="21"/>
      <c r="BH16" s="21">
        <v>0.12546079144626099</v>
      </c>
      <c r="BI16" s="21">
        <v>7.3115805885013693E-2</v>
      </c>
      <c r="BJ16" s="21">
        <v>6.2526135556059195E-2</v>
      </c>
      <c r="BK16" s="21"/>
      <c r="BL16" s="21">
        <v>0.13271912381263901</v>
      </c>
      <c r="BM16" s="21">
        <v>4.5761232615120599E-2</v>
      </c>
      <c r="BN16" s="21">
        <v>8.2232758798109706E-2</v>
      </c>
      <c r="BO16" s="21">
        <v>0.14070690127396801</v>
      </c>
      <c r="BP16" s="21">
        <v>9.0807295066472699E-2</v>
      </c>
      <c r="BQ16" s="21"/>
      <c r="BR16" s="21">
        <v>0.13848817618022799</v>
      </c>
      <c r="BS16" s="21">
        <v>5.5960462798310698E-2</v>
      </c>
      <c r="BT16" s="21">
        <v>6.5972267887082103E-2</v>
      </c>
    </row>
    <row r="17" spans="2:72" x14ac:dyDescent="0.25">
      <c r="B17" s="15" t="s">
        <v>132</v>
      </c>
      <c r="C17" s="22">
        <v>0.64055528972383702</v>
      </c>
      <c r="D17" s="22">
        <v>0.61257645605520505</v>
      </c>
      <c r="E17" s="22">
        <v>0.66641491746050996</v>
      </c>
      <c r="F17" s="22"/>
      <c r="G17" s="22">
        <v>0.78006239246532105</v>
      </c>
      <c r="H17" s="22">
        <v>0.68047707854398698</v>
      </c>
      <c r="I17" s="22">
        <v>0.62096832453329198</v>
      </c>
      <c r="J17" s="22">
        <v>0.60372422574705098</v>
      </c>
      <c r="K17" s="22">
        <v>0.59870958217409398</v>
      </c>
      <c r="L17" s="22">
        <v>0.588469939816887</v>
      </c>
      <c r="M17" s="22"/>
      <c r="N17" s="22">
        <v>0.61442045873383899</v>
      </c>
      <c r="O17" s="22">
        <v>0.62299589407418499</v>
      </c>
      <c r="P17" s="22">
        <v>0.61293208441380997</v>
      </c>
      <c r="Q17" s="22">
        <v>0.720564772205188</v>
      </c>
      <c r="R17" s="22"/>
      <c r="S17" s="22">
        <v>0.69244173097786998</v>
      </c>
      <c r="T17" s="22">
        <v>0.64687779091713404</v>
      </c>
      <c r="U17" s="22">
        <v>0.65593728269294804</v>
      </c>
      <c r="V17" s="22">
        <v>0.59816714014813099</v>
      </c>
      <c r="W17" s="22">
        <v>0.63278970974744597</v>
      </c>
      <c r="X17" s="22">
        <v>0.61342660997773202</v>
      </c>
      <c r="Y17" s="22">
        <v>0.62012622176183396</v>
      </c>
      <c r="Z17" s="22">
        <v>0.68221360323121205</v>
      </c>
      <c r="AA17" s="22">
        <v>0.63158177976091701</v>
      </c>
      <c r="AB17" s="22">
        <v>0.59594244208463798</v>
      </c>
      <c r="AC17" s="22">
        <v>0.699629505095691</v>
      </c>
      <c r="AD17" s="22">
        <v>0.62294344313927097</v>
      </c>
      <c r="AE17" s="22"/>
      <c r="AF17" s="22">
        <v>0.76775693928145505</v>
      </c>
      <c r="AG17" s="22">
        <v>0.75260665673155702</v>
      </c>
      <c r="AH17" s="22">
        <v>0.72065672528510905</v>
      </c>
      <c r="AI17" s="22">
        <v>0.71493183763638801</v>
      </c>
      <c r="AJ17" s="22">
        <v>0.61653712629360902</v>
      </c>
      <c r="AK17" s="22">
        <v>0.62654228566622105</v>
      </c>
      <c r="AL17" s="22">
        <v>0.62107077810745903</v>
      </c>
      <c r="AM17" s="22">
        <v>0.69750689319792003</v>
      </c>
      <c r="AN17" s="22">
        <v>0.53559291355528704</v>
      </c>
      <c r="AO17" s="22">
        <v>0.53894135860580505</v>
      </c>
      <c r="AP17" s="22">
        <v>0.64557185285291996</v>
      </c>
      <c r="AQ17" s="22">
        <v>0.59997728721447496</v>
      </c>
      <c r="AR17" s="22">
        <v>0.41035833576448899</v>
      </c>
      <c r="AS17" s="22">
        <v>0.56644849126407804</v>
      </c>
      <c r="AT17" s="22">
        <v>0.652148888687064</v>
      </c>
      <c r="AU17" s="22">
        <v>0.66167283328631599</v>
      </c>
      <c r="AV17" s="22"/>
      <c r="AW17" s="22">
        <v>0.61566402002214204</v>
      </c>
      <c r="AX17" s="22">
        <v>0.67347393949312695</v>
      </c>
      <c r="AY17" s="22"/>
      <c r="AZ17" s="22">
        <v>0.57520194354707899</v>
      </c>
      <c r="BA17" s="22">
        <v>0.60178723322759298</v>
      </c>
      <c r="BB17" s="22" t="s">
        <v>98</v>
      </c>
      <c r="BC17" s="22">
        <v>0.691755912681569</v>
      </c>
      <c r="BD17" s="22">
        <v>0.78715785443795405</v>
      </c>
      <c r="BE17" s="22">
        <v>0.713205830479265</v>
      </c>
      <c r="BF17" s="22">
        <v>0.77144319244506199</v>
      </c>
      <c r="BG17" s="22"/>
      <c r="BH17" s="22">
        <v>0.56962720368129904</v>
      </c>
      <c r="BI17" s="22">
        <v>0.68453334111130104</v>
      </c>
      <c r="BJ17" s="22">
        <v>0.61797618469771898</v>
      </c>
      <c r="BK17" s="22"/>
      <c r="BL17" s="22">
        <v>0.53381640745459902</v>
      </c>
      <c r="BM17" s="22">
        <v>0.763206120635056</v>
      </c>
      <c r="BN17" s="22">
        <v>0.63462832060920904</v>
      </c>
      <c r="BO17" s="22">
        <v>0.57108040033152097</v>
      </c>
      <c r="BP17" s="22">
        <v>0.57076527490692197</v>
      </c>
      <c r="BQ17" s="22"/>
      <c r="BR17" s="22">
        <v>0.51711607781403601</v>
      </c>
      <c r="BS17" s="22">
        <v>0.74783696785786602</v>
      </c>
      <c r="BT17" s="22">
        <v>0.67495533449596601</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T22"/>
  <sheetViews>
    <sheetView showGridLines="0" workbookViewId="0">
      <pane xSplit="2" topLeftCell="C1" activePane="topRight" state="frozen"/>
      <selection pane="topRight" activeCell="C2" sqref="C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134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0.283508851383937</v>
      </c>
      <c r="D9" s="14">
        <v>0.30759842544111499</v>
      </c>
      <c r="E9" s="14">
        <v>0.25831855957823602</v>
      </c>
      <c r="F9" s="14"/>
      <c r="G9" s="14">
        <v>0.25159553256551598</v>
      </c>
      <c r="H9" s="14">
        <v>0.27975002395923598</v>
      </c>
      <c r="I9" s="14">
        <v>0.25872687351874202</v>
      </c>
      <c r="J9" s="14">
        <v>0.31065463792756298</v>
      </c>
      <c r="K9" s="14">
        <v>0.30523102681533398</v>
      </c>
      <c r="L9" s="14">
        <v>0.29155836970661703</v>
      </c>
      <c r="M9" s="14"/>
      <c r="N9" s="14">
        <v>0.26989612162099802</v>
      </c>
      <c r="O9" s="14">
        <v>0.24386527672246799</v>
      </c>
      <c r="P9" s="14">
        <v>0.26793401731294603</v>
      </c>
      <c r="Q9" s="14">
        <v>0.355836662101222</v>
      </c>
      <c r="R9" s="14"/>
      <c r="S9" s="14">
        <v>0.29698132032526398</v>
      </c>
      <c r="T9" s="14">
        <v>0.30785590883360903</v>
      </c>
      <c r="U9" s="14">
        <v>0.27956226595605599</v>
      </c>
      <c r="V9" s="14">
        <v>0.23508241242400299</v>
      </c>
      <c r="W9" s="14">
        <v>0.23131610582492501</v>
      </c>
      <c r="X9" s="14">
        <v>0.32101350692763803</v>
      </c>
      <c r="Y9" s="14">
        <v>0.23878865067958699</v>
      </c>
      <c r="Z9" s="14">
        <v>0.24736017816143099</v>
      </c>
      <c r="AA9" s="14">
        <v>0.28481842735634</v>
      </c>
      <c r="AB9" s="14">
        <v>0.33016290279506699</v>
      </c>
      <c r="AC9" s="14">
        <v>0.29304779220020899</v>
      </c>
      <c r="AD9" s="14">
        <v>0.28635878838474899</v>
      </c>
      <c r="AE9" s="14"/>
      <c r="AF9" s="14">
        <v>0.24761964017986199</v>
      </c>
      <c r="AG9" s="14">
        <v>0.43426396225512498</v>
      </c>
      <c r="AH9" s="14">
        <v>0.342253526293049</v>
      </c>
      <c r="AI9" s="14">
        <v>0.295222363170483</v>
      </c>
      <c r="AJ9" s="14">
        <v>0.26818464035070499</v>
      </c>
      <c r="AK9" s="14">
        <v>0.24467496098501401</v>
      </c>
      <c r="AL9" s="14">
        <v>0.297649729280828</v>
      </c>
      <c r="AM9" s="14">
        <v>0.35038793621568198</v>
      </c>
      <c r="AN9" s="14">
        <v>0.291886312289244</v>
      </c>
      <c r="AO9" s="14">
        <v>0.189004377402678</v>
      </c>
      <c r="AP9" s="14">
        <v>0.22951239330954601</v>
      </c>
      <c r="AQ9" s="14">
        <v>0.25784477000607098</v>
      </c>
      <c r="AR9" s="14">
        <v>0.30146757634159999</v>
      </c>
      <c r="AS9" s="14">
        <v>0.22113525558012201</v>
      </c>
      <c r="AT9" s="14">
        <v>0.26912387135836702</v>
      </c>
      <c r="AU9" s="14">
        <v>0.31993721062700903</v>
      </c>
      <c r="AV9" s="14"/>
      <c r="AW9" s="14">
        <v>0.28547403088663997</v>
      </c>
      <c r="AX9" s="14">
        <v>0.28090990578740699</v>
      </c>
      <c r="AY9" s="14"/>
      <c r="AZ9" s="14">
        <v>0.26597522283655101</v>
      </c>
      <c r="BA9" s="14">
        <v>0.240684215680668</v>
      </c>
      <c r="BB9" s="14" t="s">
        <v>98</v>
      </c>
      <c r="BC9" s="14">
        <v>0.35020106689267499</v>
      </c>
      <c r="BD9" s="14">
        <v>0.36995168500365899</v>
      </c>
      <c r="BE9" s="14">
        <v>0.32482688059297699</v>
      </c>
      <c r="BF9" s="14">
        <v>0.227520299908715</v>
      </c>
      <c r="BG9" s="14"/>
      <c r="BH9" s="14">
        <v>0.26758605893669002</v>
      </c>
      <c r="BI9" s="14">
        <v>0.32331780423546203</v>
      </c>
      <c r="BJ9" s="14">
        <v>0.239463956552499</v>
      </c>
      <c r="BK9" s="14"/>
      <c r="BL9" s="14">
        <v>0.22877767928392401</v>
      </c>
      <c r="BM9" s="14">
        <v>0.36120613759669601</v>
      </c>
      <c r="BN9" s="14">
        <v>0.30105537043259001</v>
      </c>
      <c r="BO9" s="14">
        <v>0.28549796055728299</v>
      </c>
      <c r="BP9" s="14">
        <v>0.22794454517378299</v>
      </c>
      <c r="BQ9" s="14"/>
      <c r="BR9" s="14">
        <v>0.227354792314648</v>
      </c>
      <c r="BS9" s="14">
        <v>0.338313701757879</v>
      </c>
      <c r="BT9" s="14">
        <v>0.32206874192642998</v>
      </c>
    </row>
    <row r="10" spans="2:72" x14ac:dyDescent="0.25">
      <c r="B10" s="15" t="s">
        <v>126</v>
      </c>
      <c r="C10" s="14">
        <v>0.34240020641208602</v>
      </c>
      <c r="D10" s="14">
        <v>0.328514829807804</v>
      </c>
      <c r="E10" s="14">
        <v>0.35728472720683002</v>
      </c>
      <c r="F10" s="14"/>
      <c r="G10" s="14">
        <v>0.37781893159654201</v>
      </c>
      <c r="H10" s="14">
        <v>0.34311453678953402</v>
      </c>
      <c r="I10" s="14">
        <v>0.34346234782952001</v>
      </c>
      <c r="J10" s="14">
        <v>0.31255352662659602</v>
      </c>
      <c r="K10" s="14">
        <v>0.35316901571223103</v>
      </c>
      <c r="L10" s="14">
        <v>0.33419428996863698</v>
      </c>
      <c r="M10" s="14"/>
      <c r="N10" s="14">
        <v>0.39216972929994898</v>
      </c>
      <c r="O10" s="14">
        <v>0.35972324018002899</v>
      </c>
      <c r="P10" s="14">
        <v>0.30553886512323403</v>
      </c>
      <c r="Q10" s="14">
        <v>0.30379215390254699</v>
      </c>
      <c r="R10" s="14"/>
      <c r="S10" s="14">
        <v>0.37616279138136399</v>
      </c>
      <c r="T10" s="14">
        <v>0.38523914231818601</v>
      </c>
      <c r="U10" s="14">
        <v>0.305211321819437</v>
      </c>
      <c r="V10" s="14">
        <v>0.37986098124107398</v>
      </c>
      <c r="W10" s="14">
        <v>0.32251044534052198</v>
      </c>
      <c r="X10" s="14">
        <v>0.34764325013296798</v>
      </c>
      <c r="Y10" s="14">
        <v>0.36992473756451999</v>
      </c>
      <c r="Z10" s="14">
        <v>0.390296785213332</v>
      </c>
      <c r="AA10" s="14">
        <v>0.28819483290884101</v>
      </c>
      <c r="AB10" s="14">
        <v>0.27604081298928701</v>
      </c>
      <c r="AC10" s="14">
        <v>0.33757946835719899</v>
      </c>
      <c r="AD10" s="14">
        <v>0.28399392693030101</v>
      </c>
      <c r="AE10" s="14"/>
      <c r="AF10" s="14">
        <v>0.228130893496031</v>
      </c>
      <c r="AG10" s="14">
        <v>0.24349524627196401</v>
      </c>
      <c r="AH10" s="14">
        <v>0.377223763049304</v>
      </c>
      <c r="AI10" s="14">
        <v>0.30573567644591598</v>
      </c>
      <c r="AJ10" s="14">
        <v>0.34299499407214801</v>
      </c>
      <c r="AK10" s="14">
        <v>0.35209804923724303</v>
      </c>
      <c r="AL10" s="14">
        <v>0.30961907391754701</v>
      </c>
      <c r="AM10" s="14">
        <v>0.31111513139339297</v>
      </c>
      <c r="AN10" s="14">
        <v>0.323840193212449</v>
      </c>
      <c r="AO10" s="14">
        <v>0.42298125808683001</v>
      </c>
      <c r="AP10" s="14">
        <v>0.395870098852866</v>
      </c>
      <c r="AQ10" s="14">
        <v>0.35723097519037</v>
      </c>
      <c r="AR10" s="14">
        <v>0.29321116224742599</v>
      </c>
      <c r="AS10" s="14">
        <v>0.356329153769816</v>
      </c>
      <c r="AT10" s="14">
        <v>0.45279136604017101</v>
      </c>
      <c r="AU10" s="14">
        <v>0.42379601716724902</v>
      </c>
      <c r="AV10" s="14"/>
      <c r="AW10" s="14">
        <v>0.34038919401225198</v>
      </c>
      <c r="AX10" s="14">
        <v>0.34505976591488202</v>
      </c>
      <c r="AY10" s="14"/>
      <c r="AZ10" s="14">
        <v>0.35988651857298498</v>
      </c>
      <c r="BA10" s="14">
        <v>0.347856883273711</v>
      </c>
      <c r="BB10" s="14" t="s">
        <v>98</v>
      </c>
      <c r="BC10" s="14">
        <v>0.35595798654959199</v>
      </c>
      <c r="BD10" s="14">
        <v>0.344732763259335</v>
      </c>
      <c r="BE10" s="14">
        <v>0.30007778929645901</v>
      </c>
      <c r="BF10" s="14">
        <v>0.319069746002831</v>
      </c>
      <c r="BG10" s="14"/>
      <c r="BH10" s="14">
        <v>0.33105707357777198</v>
      </c>
      <c r="BI10" s="14">
        <v>0.35690838733302399</v>
      </c>
      <c r="BJ10" s="14">
        <v>0.29964188753056598</v>
      </c>
      <c r="BK10" s="14"/>
      <c r="BL10" s="14">
        <v>0.35356021005815302</v>
      </c>
      <c r="BM10" s="14">
        <v>0.349185467658022</v>
      </c>
      <c r="BN10" s="14">
        <v>0.358458670812633</v>
      </c>
      <c r="BO10" s="14">
        <v>0.26102571130294799</v>
      </c>
      <c r="BP10" s="14">
        <v>0.277982533623367</v>
      </c>
      <c r="BQ10" s="14"/>
      <c r="BR10" s="14">
        <v>0.34553803423509499</v>
      </c>
      <c r="BS10" s="14">
        <v>0.34748792627588299</v>
      </c>
      <c r="BT10" s="14">
        <v>0.39106304959471999</v>
      </c>
    </row>
    <row r="11" spans="2:72" ht="30" x14ac:dyDescent="0.25">
      <c r="B11" s="15" t="s">
        <v>127</v>
      </c>
      <c r="C11" s="14">
        <v>0.177370400024249</v>
      </c>
      <c r="D11" s="14">
        <v>0.176604518009602</v>
      </c>
      <c r="E11" s="14">
        <v>0.17708735961098901</v>
      </c>
      <c r="F11" s="14"/>
      <c r="G11" s="14">
        <v>0.21588692791955999</v>
      </c>
      <c r="H11" s="14">
        <v>0.15658262443394</v>
      </c>
      <c r="I11" s="14">
        <v>0.19547675009281501</v>
      </c>
      <c r="J11" s="14">
        <v>0.17796884818465</v>
      </c>
      <c r="K11" s="14">
        <v>0.122313639670242</v>
      </c>
      <c r="L11" s="14">
        <v>0.19008918974540501</v>
      </c>
      <c r="M11" s="14"/>
      <c r="N11" s="14">
        <v>0.158019474393959</v>
      </c>
      <c r="O11" s="14">
        <v>0.17053706635721</v>
      </c>
      <c r="P11" s="14">
        <v>0.230217405546951</v>
      </c>
      <c r="Q11" s="14">
        <v>0.161685547674813</v>
      </c>
      <c r="R11" s="14"/>
      <c r="S11" s="14">
        <v>0.166637590344553</v>
      </c>
      <c r="T11" s="14">
        <v>0.140098421976284</v>
      </c>
      <c r="U11" s="14">
        <v>0.21990724630272401</v>
      </c>
      <c r="V11" s="14">
        <v>0.183018068090117</v>
      </c>
      <c r="W11" s="14">
        <v>0.23474384517438099</v>
      </c>
      <c r="X11" s="14">
        <v>0.175829993121151</v>
      </c>
      <c r="Y11" s="14">
        <v>0.13386691984641499</v>
      </c>
      <c r="Z11" s="14">
        <v>0.23490724005525901</v>
      </c>
      <c r="AA11" s="14">
        <v>0.20626136234422901</v>
      </c>
      <c r="AB11" s="14">
        <v>0.196218191228547</v>
      </c>
      <c r="AC11" s="14">
        <v>0.14091306553173299</v>
      </c>
      <c r="AD11" s="14">
        <v>6.7718273918597902E-2</v>
      </c>
      <c r="AE11" s="14"/>
      <c r="AF11" s="14">
        <v>0.27950597297683</v>
      </c>
      <c r="AG11" s="14">
        <v>0.17177986091892999</v>
      </c>
      <c r="AH11" s="14">
        <v>0.14919450729282399</v>
      </c>
      <c r="AI11" s="14">
        <v>0.17656471507006399</v>
      </c>
      <c r="AJ11" s="14">
        <v>0.18074861905383599</v>
      </c>
      <c r="AK11" s="14">
        <v>0.224667265314834</v>
      </c>
      <c r="AL11" s="14">
        <v>0.22966865649850901</v>
      </c>
      <c r="AM11" s="14">
        <v>0.104611772318576</v>
      </c>
      <c r="AN11" s="14">
        <v>0.151506190703531</v>
      </c>
      <c r="AO11" s="14">
        <v>0.18945581114642199</v>
      </c>
      <c r="AP11" s="14">
        <v>0.186414811682072</v>
      </c>
      <c r="AQ11" s="14">
        <v>0.17129678370399801</v>
      </c>
      <c r="AR11" s="14">
        <v>0.153927842399251</v>
      </c>
      <c r="AS11" s="14">
        <v>0.224061287115078</v>
      </c>
      <c r="AT11" s="14">
        <v>6.9399227657952506E-2</v>
      </c>
      <c r="AU11" s="14">
        <v>6.0869048328130997E-2</v>
      </c>
      <c r="AV11" s="14"/>
      <c r="AW11" s="14">
        <v>0.17444872086251001</v>
      </c>
      <c r="AX11" s="14">
        <v>0.18123431432898901</v>
      </c>
      <c r="AY11" s="14"/>
      <c r="AZ11" s="14">
        <v>0.169322153313298</v>
      </c>
      <c r="BA11" s="14">
        <v>0.181305308044099</v>
      </c>
      <c r="BB11" s="14" t="s">
        <v>98</v>
      </c>
      <c r="BC11" s="14">
        <v>0.15669062378851201</v>
      </c>
      <c r="BD11" s="14">
        <v>0.17185610610726701</v>
      </c>
      <c r="BE11" s="14">
        <v>0.185167179081103</v>
      </c>
      <c r="BF11" s="14">
        <v>0.213050694419645</v>
      </c>
      <c r="BG11" s="14"/>
      <c r="BH11" s="14">
        <v>0.174801638546978</v>
      </c>
      <c r="BI11" s="14">
        <v>0.16049214542665699</v>
      </c>
      <c r="BJ11" s="14">
        <v>0.238324121803765</v>
      </c>
      <c r="BK11" s="14"/>
      <c r="BL11" s="14">
        <v>0.188919220920343</v>
      </c>
      <c r="BM11" s="14">
        <v>0.15350856462086299</v>
      </c>
      <c r="BN11" s="14">
        <v>0.19409097127141201</v>
      </c>
      <c r="BO11" s="14">
        <v>0.129911121962174</v>
      </c>
      <c r="BP11" s="14">
        <v>0.20734611644010101</v>
      </c>
      <c r="BQ11" s="14"/>
      <c r="BR11" s="14">
        <v>0.20535648481492</v>
      </c>
      <c r="BS11" s="14">
        <v>0.155207622089608</v>
      </c>
      <c r="BT11" s="14">
        <v>0.18608466152648501</v>
      </c>
    </row>
    <row r="12" spans="2:72" x14ac:dyDescent="0.25">
      <c r="B12" s="15" t="s">
        <v>128</v>
      </c>
      <c r="C12" s="14">
        <v>0.103466595622641</v>
      </c>
      <c r="D12" s="14">
        <v>9.7000937662828898E-2</v>
      </c>
      <c r="E12" s="14">
        <v>0.110503264998721</v>
      </c>
      <c r="F12" s="14"/>
      <c r="G12" s="14">
        <v>7.7836991067377001E-2</v>
      </c>
      <c r="H12" s="14">
        <v>0.109131556158784</v>
      </c>
      <c r="I12" s="14">
        <v>9.45584829740201E-2</v>
      </c>
      <c r="J12" s="14">
        <v>0.105544916526529</v>
      </c>
      <c r="K12" s="14">
        <v>0.130265418109792</v>
      </c>
      <c r="L12" s="14">
        <v>0.103661843934887</v>
      </c>
      <c r="M12" s="14"/>
      <c r="N12" s="14">
        <v>0.107901045126495</v>
      </c>
      <c r="O12" s="14">
        <v>0.11875563344463</v>
      </c>
      <c r="P12" s="14">
        <v>8.77989525487161E-2</v>
      </c>
      <c r="Q12" s="14">
        <v>9.6469246709069006E-2</v>
      </c>
      <c r="R12" s="14"/>
      <c r="S12" s="14">
        <v>9.3262813826373803E-2</v>
      </c>
      <c r="T12" s="14">
        <v>0.102196236513741</v>
      </c>
      <c r="U12" s="14">
        <v>7.4242902961360199E-2</v>
      </c>
      <c r="V12" s="14">
        <v>9.5596186207535405E-2</v>
      </c>
      <c r="W12" s="14">
        <v>9.3340659208119001E-2</v>
      </c>
      <c r="X12" s="14">
        <v>8.9409625016325198E-2</v>
      </c>
      <c r="Y12" s="14">
        <v>0.16585502300191601</v>
      </c>
      <c r="Z12" s="14">
        <v>5.39422694598653E-2</v>
      </c>
      <c r="AA12" s="14">
        <v>0.11941299920097</v>
      </c>
      <c r="AB12" s="14">
        <v>0.11173083391170199</v>
      </c>
      <c r="AC12" s="14">
        <v>0.104294064787394</v>
      </c>
      <c r="AD12" s="14">
        <v>0.13913406782214299</v>
      </c>
      <c r="AE12" s="14"/>
      <c r="AF12" s="14">
        <v>0.188444717473917</v>
      </c>
      <c r="AG12" s="14">
        <v>4.5358500367526797E-2</v>
      </c>
      <c r="AH12" s="14">
        <v>6.9869670269500403E-2</v>
      </c>
      <c r="AI12" s="14">
        <v>0.14088071036016001</v>
      </c>
      <c r="AJ12" s="14">
        <v>9.7617489448901196E-2</v>
      </c>
      <c r="AK12" s="14">
        <v>0.11328372145254099</v>
      </c>
      <c r="AL12" s="14">
        <v>8.2804215159849703E-2</v>
      </c>
      <c r="AM12" s="14">
        <v>0.118615742310508</v>
      </c>
      <c r="AN12" s="14">
        <v>0.12207471376599</v>
      </c>
      <c r="AO12" s="14">
        <v>6.4586022740293694E-2</v>
      </c>
      <c r="AP12" s="14">
        <v>0.113860879688452</v>
      </c>
      <c r="AQ12" s="14">
        <v>0.12518197551920801</v>
      </c>
      <c r="AR12" s="14">
        <v>0.12934490081035199</v>
      </c>
      <c r="AS12" s="14">
        <v>0.106961146372861</v>
      </c>
      <c r="AT12" s="14">
        <v>0.16819844127792399</v>
      </c>
      <c r="AU12" s="14">
        <v>0.121676336189523</v>
      </c>
      <c r="AV12" s="14"/>
      <c r="AW12" s="14">
        <v>0.10390914277886</v>
      </c>
      <c r="AX12" s="14">
        <v>0.10288132797593</v>
      </c>
      <c r="AY12" s="14"/>
      <c r="AZ12" s="14">
        <v>0.10852700998390601</v>
      </c>
      <c r="BA12" s="14">
        <v>0.117877296341487</v>
      </c>
      <c r="BB12" s="14" t="s">
        <v>98</v>
      </c>
      <c r="BC12" s="14">
        <v>6.0277402891031798E-2</v>
      </c>
      <c r="BD12" s="14">
        <v>5.8426659977822003E-2</v>
      </c>
      <c r="BE12" s="14">
        <v>0.10617781088761299</v>
      </c>
      <c r="BF12" s="14">
        <v>0.154143646111847</v>
      </c>
      <c r="BG12" s="14"/>
      <c r="BH12" s="14">
        <v>0.12223490142521</v>
      </c>
      <c r="BI12" s="14">
        <v>8.8693274788268495E-2</v>
      </c>
      <c r="BJ12" s="14">
        <v>0.10369830944285501</v>
      </c>
      <c r="BK12" s="14"/>
      <c r="BL12" s="14">
        <v>0.132682496553403</v>
      </c>
      <c r="BM12" s="14">
        <v>6.7607691035168394E-2</v>
      </c>
      <c r="BN12" s="14">
        <v>9.4170669805613297E-2</v>
      </c>
      <c r="BO12" s="14">
        <v>0.13830933474121401</v>
      </c>
      <c r="BP12" s="14">
        <v>0.11725418296130199</v>
      </c>
      <c r="BQ12" s="14"/>
      <c r="BR12" s="14">
        <v>0.14004453094330799</v>
      </c>
      <c r="BS12" s="14">
        <v>8.65273674751324E-2</v>
      </c>
      <c r="BT12" s="14">
        <v>7.1972244293509693E-2</v>
      </c>
    </row>
    <row r="13" spans="2:72" x14ac:dyDescent="0.25">
      <c r="B13" s="15" t="s">
        <v>129</v>
      </c>
      <c r="C13" s="14">
        <v>4.9303394346037199E-2</v>
      </c>
      <c r="D13" s="14">
        <v>5.7652466096782498E-2</v>
      </c>
      <c r="E13" s="14">
        <v>4.14860027361258E-2</v>
      </c>
      <c r="F13" s="14"/>
      <c r="G13" s="14">
        <v>2.90590307568134E-2</v>
      </c>
      <c r="H13" s="14">
        <v>6.0497787187592897E-2</v>
      </c>
      <c r="I13" s="14">
        <v>4.86078811767287E-2</v>
      </c>
      <c r="J13" s="14">
        <v>4.4268929686844698E-2</v>
      </c>
      <c r="K13" s="14">
        <v>6.1684454561570401E-2</v>
      </c>
      <c r="L13" s="14">
        <v>5.0151562273452598E-2</v>
      </c>
      <c r="M13" s="14"/>
      <c r="N13" s="14">
        <v>3.9647727442606903E-2</v>
      </c>
      <c r="O13" s="14">
        <v>5.9937665270871403E-2</v>
      </c>
      <c r="P13" s="14">
        <v>6.7873564520887497E-2</v>
      </c>
      <c r="Q13" s="14">
        <v>2.74418813753004E-2</v>
      </c>
      <c r="R13" s="14"/>
      <c r="S13" s="14">
        <v>3.1275678689974898E-2</v>
      </c>
      <c r="T13" s="14">
        <v>4.8148448100804903E-2</v>
      </c>
      <c r="U13" s="14">
        <v>5.4846180519726298E-2</v>
      </c>
      <c r="V13" s="14">
        <v>5.9717945727882499E-2</v>
      </c>
      <c r="W13" s="14">
        <v>9.0880542715501403E-2</v>
      </c>
      <c r="X13" s="14">
        <v>4.26153694705559E-2</v>
      </c>
      <c r="Y13" s="14">
        <v>3.8618593387422899E-2</v>
      </c>
      <c r="Z13" s="14">
        <v>0</v>
      </c>
      <c r="AA13" s="14">
        <v>4.1739146777559598E-2</v>
      </c>
      <c r="AB13" s="14">
        <v>3.6402326073466502E-2</v>
      </c>
      <c r="AC13" s="14">
        <v>6.4676905259179907E-2</v>
      </c>
      <c r="AD13" s="14">
        <v>0.15084932948198301</v>
      </c>
      <c r="AE13" s="14"/>
      <c r="AF13" s="14">
        <v>5.62987758733609E-2</v>
      </c>
      <c r="AG13" s="14">
        <v>2.91767686849034E-2</v>
      </c>
      <c r="AH13" s="14">
        <v>2.52105039773447E-2</v>
      </c>
      <c r="AI13" s="14">
        <v>3.1698952899793097E-2</v>
      </c>
      <c r="AJ13" s="14">
        <v>4.2570124531435598E-2</v>
      </c>
      <c r="AK13" s="14">
        <v>3.4131001869872099E-2</v>
      </c>
      <c r="AL13" s="14">
        <v>5.1685450044011302E-2</v>
      </c>
      <c r="AM13" s="14">
        <v>5.8565497188533301E-2</v>
      </c>
      <c r="AN13" s="14">
        <v>9.1108715957146605E-2</v>
      </c>
      <c r="AO13" s="14">
        <v>8.8533228230839603E-2</v>
      </c>
      <c r="AP13" s="14">
        <v>4.8117792145678198E-2</v>
      </c>
      <c r="AQ13" s="14">
        <v>5.4848499835551602E-2</v>
      </c>
      <c r="AR13" s="14">
        <v>9.5678370175248897E-2</v>
      </c>
      <c r="AS13" s="14">
        <v>9.1513157162123798E-2</v>
      </c>
      <c r="AT13" s="14">
        <v>0</v>
      </c>
      <c r="AU13" s="14">
        <v>3.0656683596496499E-2</v>
      </c>
      <c r="AV13" s="14"/>
      <c r="AW13" s="14">
        <v>5.5980367510140801E-2</v>
      </c>
      <c r="AX13" s="14">
        <v>4.0473111932074902E-2</v>
      </c>
      <c r="AY13" s="14"/>
      <c r="AZ13" s="14">
        <v>5.1676737202001499E-2</v>
      </c>
      <c r="BA13" s="14">
        <v>6.8543099778288097E-2</v>
      </c>
      <c r="BB13" s="14" t="s">
        <v>98</v>
      </c>
      <c r="BC13" s="14">
        <v>5.32691255062663E-2</v>
      </c>
      <c r="BD13" s="14">
        <v>1.9037181308384402E-2</v>
      </c>
      <c r="BE13" s="14">
        <v>3.5714486350688801E-2</v>
      </c>
      <c r="BF13" s="14">
        <v>0</v>
      </c>
      <c r="BG13" s="14"/>
      <c r="BH13" s="14">
        <v>7.4933517645757203E-2</v>
      </c>
      <c r="BI13" s="14">
        <v>3.1786252072175503E-2</v>
      </c>
      <c r="BJ13" s="14">
        <v>3.7262132512274601E-2</v>
      </c>
      <c r="BK13" s="14"/>
      <c r="BL13" s="14">
        <v>7.16162686375207E-2</v>
      </c>
      <c r="BM13" s="14">
        <v>2.4720893150898701E-2</v>
      </c>
      <c r="BN13" s="14">
        <v>1.9151364176348901E-2</v>
      </c>
      <c r="BO13" s="14">
        <v>0.140796595389928</v>
      </c>
      <c r="BP13" s="14">
        <v>7.2624958407522894E-2</v>
      </c>
      <c r="BQ13" s="14"/>
      <c r="BR13" s="14">
        <v>6.6349320064740494E-2</v>
      </c>
      <c r="BS13" s="14">
        <v>3.2093773841499001E-2</v>
      </c>
      <c r="BT13" s="14">
        <v>2.2552976286422399E-2</v>
      </c>
    </row>
    <row r="14" spans="2:72" x14ac:dyDescent="0.25">
      <c r="B14" s="15" t="s">
        <v>92</v>
      </c>
      <c r="C14" s="14">
        <v>4.3950552211050001E-2</v>
      </c>
      <c r="D14" s="14">
        <v>3.2628822981867901E-2</v>
      </c>
      <c r="E14" s="14">
        <v>5.5320085869098201E-2</v>
      </c>
      <c r="F14" s="14"/>
      <c r="G14" s="14">
        <v>4.7802586094191302E-2</v>
      </c>
      <c r="H14" s="14">
        <v>5.0923471470913299E-2</v>
      </c>
      <c r="I14" s="14">
        <v>5.9167664408173899E-2</v>
      </c>
      <c r="J14" s="14">
        <v>4.9009141047817097E-2</v>
      </c>
      <c r="K14" s="14">
        <v>2.7336445130831801E-2</v>
      </c>
      <c r="L14" s="14">
        <v>3.0344744371001101E-2</v>
      </c>
      <c r="M14" s="14"/>
      <c r="N14" s="14">
        <v>3.2365902115992301E-2</v>
      </c>
      <c r="O14" s="14">
        <v>4.7181118024791101E-2</v>
      </c>
      <c r="P14" s="14">
        <v>4.0637194947265698E-2</v>
      </c>
      <c r="Q14" s="14">
        <v>5.4774508237048297E-2</v>
      </c>
      <c r="R14" s="14"/>
      <c r="S14" s="14">
        <v>3.5679805432469902E-2</v>
      </c>
      <c r="T14" s="14">
        <v>1.64618422573754E-2</v>
      </c>
      <c r="U14" s="14">
        <v>6.6230082440696905E-2</v>
      </c>
      <c r="V14" s="14">
        <v>4.6724406309388303E-2</v>
      </c>
      <c r="W14" s="14">
        <v>2.72084017365515E-2</v>
      </c>
      <c r="X14" s="14">
        <v>2.3488255331362E-2</v>
      </c>
      <c r="Y14" s="14">
        <v>5.2946075520139801E-2</v>
      </c>
      <c r="Z14" s="14">
        <v>7.3493527110112797E-2</v>
      </c>
      <c r="AA14" s="14">
        <v>5.9573231412060099E-2</v>
      </c>
      <c r="AB14" s="14">
        <v>4.9444933001929703E-2</v>
      </c>
      <c r="AC14" s="14">
        <v>5.9488703864285397E-2</v>
      </c>
      <c r="AD14" s="14">
        <v>7.1945613462227304E-2</v>
      </c>
      <c r="AE14" s="14"/>
      <c r="AF14" s="14">
        <v>0</v>
      </c>
      <c r="AG14" s="14">
        <v>7.5925661501550001E-2</v>
      </c>
      <c r="AH14" s="14">
        <v>3.6248029117977802E-2</v>
      </c>
      <c r="AI14" s="14">
        <v>4.9897582053584903E-2</v>
      </c>
      <c r="AJ14" s="14">
        <v>6.7884132542973402E-2</v>
      </c>
      <c r="AK14" s="14">
        <v>3.1145001140496599E-2</v>
      </c>
      <c r="AL14" s="14">
        <v>2.8572875099254699E-2</v>
      </c>
      <c r="AM14" s="14">
        <v>5.6703920573307198E-2</v>
      </c>
      <c r="AN14" s="14">
        <v>1.9583874071639199E-2</v>
      </c>
      <c r="AO14" s="14">
        <v>4.5439302392936497E-2</v>
      </c>
      <c r="AP14" s="14">
        <v>2.6224024321385701E-2</v>
      </c>
      <c r="AQ14" s="14">
        <v>3.3596995744801503E-2</v>
      </c>
      <c r="AR14" s="14">
        <v>2.6370148026122201E-2</v>
      </c>
      <c r="AS14" s="14">
        <v>0</v>
      </c>
      <c r="AT14" s="14">
        <v>4.0487093665585297E-2</v>
      </c>
      <c r="AU14" s="14">
        <v>4.3064704091591501E-2</v>
      </c>
      <c r="AV14" s="14"/>
      <c r="AW14" s="14">
        <v>3.9798543949597198E-2</v>
      </c>
      <c r="AX14" s="14">
        <v>4.9441574060716899E-2</v>
      </c>
      <c r="AY14" s="14"/>
      <c r="AZ14" s="14">
        <v>4.4612358091258901E-2</v>
      </c>
      <c r="BA14" s="14">
        <v>4.3733196881747698E-2</v>
      </c>
      <c r="BB14" s="14" t="s">
        <v>98</v>
      </c>
      <c r="BC14" s="14">
        <v>2.3603794371922698E-2</v>
      </c>
      <c r="BD14" s="14">
        <v>3.5995604343532099E-2</v>
      </c>
      <c r="BE14" s="14">
        <v>4.8035853791159003E-2</v>
      </c>
      <c r="BF14" s="14">
        <v>8.6215613556961598E-2</v>
      </c>
      <c r="BG14" s="14"/>
      <c r="BH14" s="14">
        <v>2.9386809867594E-2</v>
      </c>
      <c r="BI14" s="14">
        <v>3.8802136144412899E-2</v>
      </c>
      <c r="BJ14" s="14">
        <v>8.16095921580407E-2</v>
      </c>
      <c r="BK14" s="14"/>
      <c r="BL14" s="14">
        <v>2.44441245466567E-2</v>
      </c>
      <c r="BM14" s="14">
        <v>4.3771245938351799E-2</v>
      </c>
      <c r="BN14" s="14">
        <v>3.3072953501402901E-2</v>
      </c>
      <c r="BO14" s="14">
        <v>4.4459276046453E-2</v>
      </c>
      <c r="BP14" s="14">
        <v>9.6847663393924394E-2</v>
      </c>
      <c r="BQ14" s="14"/>
      <c r="BR14" s="14">
        <v>1.5356837627288599E-2</v>
      </c>
      <c r="BS14" s="14">
        <v>4.0369608559999E-2</v>
      </c>
      <c r="BT14" s="14">
        <v>6.2583263724330599E-3</v>
      </c>
    </row>
    <row r="15" spans="2:72" x14ac:dyDescent="0.25">
      <c r="B15" s="15" t="s">
        <v>130</v>
      </c>
      <c r="C15" s="21">
        <v>0.62590905779602302</v>
      </c>
      <c r="D15" s="21">
        <v>0.63611325524891904</v>
      </c>
      <c r="E15" s="21">
        <v>0.61560328678506604</v>
      </c>
      <c r="F15" s="21"/>
      <c r="G15" s="21">
        <v>0.62941446416205804</v>
      </c>
      <c r="H15" s="21">
        <v>0.62286456074876995</v>
      </c>
      <c r="I15" s="21">
        <v>0.60218922134826203</v>
      </c>
      <c r="J15" s="21">
        <v>0.62320816455415895</v>
      </c>
      <c r="K15" s="21">
        <v>0.65840004252756501</v>
      </c>
      <c r="L15" s="21">
        <v>0.62575265967525395</v>
      </c>
      <c r="M15" s="21"/>
      <c r="N15" s="21">
        <v>0.66206585092094705</v>
      </c>
      <c r="O15" s="21">
        <v>0.60358851690249704</v>
      </c>
      <c r="P15" s="21">
        <v>0.57347288243618</v>
      </c>
      <c r="Q15" s="21">
        <v>0.65962881600376899</v>
      </c>
      <c r="R15" s="21"/>
      <c r="S15" s="21">
        <v>0.67314411170662902</v>
      </c>
      <c r="T15" s="21">
        <v>0.69309505115179504</v>
      </c>
      <c r="U15" s="21">
        <v>0.58477358777549304</v>
      </c>
      <c r="V15" s="21">
        <v>0.614943393665077</v>
      </c>
      <c r="W15" s="21">
        <v>0.55382655116544699</v>
      </c>
      <c r="X15" s="21">
        <v>0.66865675706060601</v>
      </c>
      <c r="Y15" s="21">
        <v>0.60871338824410703</v>
      </c>
      <c r="Z15" s="21">
        <v>0.63765696337476296</v>
      </c>
      <c r="AA15" s="21">
        <v>0.57301326026518096</v>
      </c>
      <c r="AB15" s="21">
        <v>0.60620371578435395</v>
      </c>
      <c r="AC15" s="21">
        <v>0.63062726055740803</v>
      </c>
      <c r="AD15" s="21">
        <v>0.57035271531504905</v>
      </c>
      <c r="AE15" s="21"/>
      <c r="AF15" s="21">
        <v>0.47575053367589198</v>
      </c>
      <c r="AG15" s="21">
        <v>0.67775920852709004</v>
      </c>
      <c r="AH15" s="21">
        <v>0.719477289342353</v>
      </c>
      <c r="AI15" s="21">
        <v>0.60095803961639904</v>
      </c>
      <c r="AJ15" s="21">
        <v>0.61117963442285395</v>
      </c>
      <c r="AK15" s="21">
        <v>0.59677301022225704</v>
      </c>
      <c r="AL15" s="21">
        <v>0.60726880319837495</v>
      </c>
      <c r="AM15" s="21">
        <v>0.66150306760907596</v>
      </c>
      <c r="AN15" s="21">
        <v>0.61572650550169306</v>
      </c>
      <c r="AO15" s="21">
        <v>0.61198563548950802</v>
      </c>
      <c r="AP15" s="21">
        <v>0.62538249216241204</v>
      </c>
      <c r="AQ15" s="21">
        <v>0.61507574519644104</v>
      </c>
      <c r="AR15" s="21">
        <v>0.59467873858902598</v>
      </c>
      <c r="AS15" s="21">
        <v>0.57746440934993803</v>
      </c>
      <c r="AT15" s="21">
        <v>0.72191523739853802</v>
      </c>
      <c r="AU15" s="21">
        <v>0.74373322779425699</v>
      </c>
      <c r="AV15" s="21"/>
      <c r="AW15" s="21">
        <v>0.62586322489889201</v>
      </c>
      <c r="AX15" s="21">
        <v>0.62596967170228901</v>
      </c>
      <c r="AY15" s="21"/>
      <c r="AZ15" s="21">
        <v>0.62586174140953599</v>
      </c>
      <c r="BA15" s="21">
        <v>0.58854109895437901</v>
      </c>
      <c r="BB15" s="21" t="s">
        <v>98</v>
      </c>
      <c r="BC15" s="21">
        <v>0.70615905344226704</v>
      </c>
      <c r="BD15" s="21">
        <v>0.71468444826299404</v>
      </c>
      <c r="BE15" s="21">
        <v>0.62490466988943605</v>
      </c>
      <c r="BF15" s="21">
        <v>0.54659004591154703</v>
      </c>
      <c r="BG15" s="21"/>
      <c r="BH15" s="21">
        <v>0.598643132514461</v>
      </c>
      <c r="BI15" s="21">
        <v>0.68022619156848596</v>
      </c>
      <c r="BJ15" s="21">
        <v>0.53910584408306494</v>
      </c>
      <c r="BK15" s="21"/>
      <c r="BL15" s="21">
        <v>0.58233788934207698</v>
      </c>
      <c r="BM15" s="21">
        <v>0.71039160525471901</v>
      </c>
      <c r="BN15" s="21">
        <v>0.65951404124522295</v>
      </c>
      <c r="BO15" s="21">
        <v>0.54652367186023099</v>
      </c>
      <c r="BP15" s="21">
        <v>0.50592707879715004</v>
      </c>
      <c r="BQ15" s="21"/>
      <c r="BR15" s="21">
        <v>0.57289282654974305</v>
      </c>
      <c r="BS15" s="21">
        <v>0.68580162803376099</v>
      </c>
      <c r="BT15" s="21">
        <v>0.71313179152115003</v>
      </c>
    </row>
    <row r="16" spans="2:72" x14ac:dyDescent="0.25">
      <c r="B16" s="15" t="s">
        <v>131</v>
      </c>
      <c r="C16" s="21">
        <v>0.15276998996867799</v>
      </c>
      <c r="D16" s="21">
        <v>0.15465340375961101</v>
      </c>
      <c r="E16" s="21">
        <v>0.151989267734847</v>
      </c>
      <c r="F16" s="21"/>
      <c r="G16" s="21">
        <v>0.10689602182419</v>
      </c>
      <c r="H16" s="21">
        <v>0.169629343346377</v>
      </c>
      <c r="I16" s="21">
        <v>0.14316636415074899</v>
      </c>
      <c r="J16" s="21">
        <v>0.14981384621337401</v>
      </c>
      <c r="K16" s="21">
        <v>0.19194987267136199</v>
      </c>
      <c r="L16" s="21">
        <v>0.15381340620834</v>
      </c>
      <c r="M16" s="21"/>
      <c r="N16" s="21">
        <v>0.14754877256910201</v>
      </c>
      <c r="O16" s="21">
        <v>0.17869329871550199</v>
      </c>
      <c r="P16" s="21">
        <v>0.155672517069603</v>
      </c>
      <c r="Q16" s="21">
        <v>0.12391112808436899</v>
      </c>
      <c r="R16" s="21"/>
      <c r="S16" s="21">
        <v>0.12453849251634901</v>
      </c>
      <c r="T16" s="21">
        <v>0.150344684614546</v>
      </c>
      <c r="U16" s="21">
        <v>0.129089083481086</v>
      </c>
      <c r="V16" s="21">
        <v>0.15531413193541799</v>
      </c>
      <c r="W16" s="21">
        <v>0.18422120192361999</v>
      </c>
      <c r="X16" s="21">
        <v>0.13202499448688099</v>
      </c>
      <c r="Y16" s="21">
        <v>0.204473616389339</v>
      </c>
      <c r="Z16" s="21">
        <v>5.39422694598653E-2</v>
      </c>
      <c r="AA16" s="21">
        <v>0.16115214597853</v>
      </c>
      <c r="AB16" s="21">
        <v>0.14813315998516899</v>
      </c>
      <c r="AC16" s="21">
        <v>0.16897097004657399</v>
      </c>
      <c r="AD16" s="21">
        <v>0.28998339730412598</v>
      </c>
      <c r="AE16" s="21"/>
      <c r="AF16" s="21">
        <v>0.24474349334727799</v>
      </c>
      <c r="AG16" s="21">
        <v>7.4535269052430103E-2</v>
      </c>
      <c r="AH16" s="21">
        <v>9.5080174246845103E-2</v>
      </c>
      <c r="AI16" s="21">
        <v>0.172579663259953</v>
      </c>
      <c r="AJ16" s="21">
        <v>0.14018761398033699</v>
      </c>
      <c r="AK16" s="21">
        <v>0.14741472332241301</v>
      </c>
      <c r="AL16" s="21">
        <v>0.13448966520386099</v>
      </c>
      <c r="AM16" s="21">
        <v>0.17718123949904099</v>
      </c>
      <c r="AN16" s="21">
        <v>0.213183429723136</v>
      </c>
      <c r="AO16" s="21">
        <v>0.15311925097113299</v>
      </c>
      <c r="AP16" s="21">
        <v>0.16197867183413001</v>
      </c>
      <c r="AQ16" s="21">
        <v>0.180030475354759</v>
      </c>
      <c r="AR16" s="21">
        <v>0.22502327098560099</v>
      </c>
      <c r="AS16" s="21">
        <v>0.19847430353498399</v>
      </c>
      <c r="AT16" s="21">
        <v>0.16819844127792399</v>
      </c>
      <c r="AU16" s="21">
        <v>0.15233301978602001</v>
      </c>
      <c r="AV16" s="21"/>
      <c r="AW16" s="21">
        <v>0.159889510289</v>
      </c>
      <c r="AX16" s="21">
        <v>0.143354439908005</v>
      </c>
      <c r="AY16" s="21"/>
      <c r="AZ16" s="21">
        <v>0.16020374718590699</v>
      </c>
      <c r="BA16" s="21">
        <v>0.18642039611977501</v>
      </c>
      <c r="BB16" s="21" t="s">
        <v>98</v>
      </c>
      <c r="BC16" s="21">
        <v>0.11354652839729799</v>
      </c>
      <c r="BD16" s="21">
        <v>7.7463841286206397E-2</v>
      </c>
      <c r="BE16" s="21">
        <v>0.14189229723830199</v>
      </c>
      <c r="BF16" s="21">
        <v>0.154143646111847</v>
      </c>
      <c r="BG16" s="21"/>
      <c r="BH16" s="21">
        <v>0.19716841907096699</v>
      </c>
      <c r="BI16" s="21">
        <v>0.120479526860444</v>
      </c>
      <c r="BJ16" s="21">
        <v>0.140960441955129</v>
      </c>
      <c r="BK16" s="21"/>
      <c r="BL16" s="21">
        <v>0.20429876519092299</v>
      </c>
      <c r="BM16" s="21">
        <v>9.2328584186067097E-2</v>
      </c>
      <c r="BN16" s="21">
        <v>0.113322033981962</v>
      </c>
      <c r="BO16" s="21">
        <v>0.27910593013114199</v>
      </c>
      <c r="BP16" s="21">
        <v>0.189879141368825</v>
      </c>
      <c r="BQ16" s="21"/>
      <c r="BR16" s="21">
        <v>0.206393851008049</v>
      </c>
      <c r="BS16" s="21">
        <v>0.118621141316631</v>
      </c>
      <c r="BT16" s="21">
        <v>9.4525220579932095E-2</v>
      </c>
    </row>
    <row r="17" spans="2:72" x14ac:dyDescent="0.25">
      <c r="B17" s="15" t="s">
        <v>132</v>
      </c>
      <c r="C17" s="22">
        <v>0.47313906782734499</v>
      </c>
      <c r="D17" s="22">
        <v>0.48145985148930698</v>
      </c>
      <c r="E17" s="22">
        <v>0.46361401905021898</v>
      </c>
      <c r="F17" s="22"/>
      <c r="G17" s="22">
        <v>0.52251844233786704</v>
      </c>
      <c r="H17" s="22">
        <v>0.45323521740239198</v>
      </c>
      <c r="I17" s="22">
        <v>0.45902285719751301</v>
      </c>
      <c r="J17" s="22">
        <v>0.47339431834078499</v>
      </c>
      <c r="K17" s="22">
        <v>0.46645016985620202</v>
      </c>
      <c r="L17" s="22">
        <v>0.47193925346691401</v>
      </c>
      <c r="M17" s="22"/>
      <c r="N17" s="22">
        <v>0.51451707835184501</v>
      </c>
      <c r="O17" s="22">
        <v>0.42489521818699499</v>
      </c>
      <c r="P17" s="22">
        <v>0.417800365366576</v>
      </c>
      <c r="Q17" s="22">
        <v>0.5357176879194</v>
      </c>
      <c r="R17" s="22"/>
      <c r="S17" s="22">
        <v>0.54860561919027995</v>
      </c>
      <c r="T17" s="22">
        <v>0.54275036653724895</v>
      </c>
      <c r="U17" s="22">
        <v>0.45568450429440599</v>
      </c>
      <c r="V17" s="22">
        <v>0.45962926172965901</v>
      </c>
      <c r="W17" s="22">
        <v>0.36960534924182598</v>
      </c>
      <c r="X17" s="22">
        <v>0.53663176257372502</v>
      </c>
      <c r="Y17" s="22">
        <v>0.404239771854768</v>
      </c>
      <c r="Z17" s="22">
        <v>0.58371469391489805</v>
      </c>
      <c r="AA17" s="22">
        <v>0.41186111428665101</v>
      </c>
      <c r="AB17" s="22">
        <v>0.45807055579918599</v>
      </c>
      <c r="AC17" s="22">
        <v>0.46165629051083401</v>
      </c>
      <c r="AD17" s="22">
        <v>0.28036931801092302</v>
      </c>
      <c r="AE17" s="22"/>
      <c r="AF17" s="22">
        <v>0.23100704032861499</v>
      </c>
      <c r="AG17" s="22">
        <v>0.60322393947466002</v>
      </c>
      <c r="AH17" s="22">
        <v>0.62439711509550799</v>
      </c>
      <c r="AI17" s="22">
        <v>0.42837837635644599</v>
      </c>
      <c r="AJ17" s="22">
        <v>0.47099202044251698</v>
      </c>
      <c r="AK17" s="22">
        <v>0.44935828689984503</v>
      </c>
      <c r="AL17" s="22">
        <v>0.47277913799451399</v>
      </c>
      <c r="AM17" s="22">
        <v>0.48432182811003499</v>
      </c>
      <c r="AN17" s="22">
        <v>0.40254307577855702</v>
      </c>
      <c r="AO17" s="22">
        <v>0.45886638451837403</v>
      </c>
      <c r="AP17" s="22">
        <v>0.46340382032828198</v>
      </c>
      <c r="AQ17" s="22">
        <v>0.43504526984168201</v>
      </c>
      <c r="AR17" s="22">
        <v>0.36965546760342599</v>
      </c>
      <c r="AS17" s="22">
        <v>0.37899010581495401</v>
      </c>
      <c r="AT17" s="22">
        <v>0.55371679612061397</v>
      </c>
      <c r="AU17" s="22">
        <v>0.591400208008238</v>
      </c>
      <c r="AV17" s="22"/>
      <c r="AW17" s="22">
        <v>0.46597371460989201</v>
      </c>
      <c r="AX17" s="22">
        <v>0.48261523179428401</v>
      </c>
      <c r="AY17" s="22"/>
      <c r="AZ17" s="22">
        <v>0.46565799422362802</v>
      </c>
      <c r="BA17" s="22">
        <v>0.40212070283460299</v>
      </c>
      <c r="BB17" s="22" t="s">
        <v>98</v>
      </c>
      <c r="BC17" s="22">
        <v>0.59261252504496897</v>
      </c>
      <c r="BD17" s="22">
        <v>0.63722060697678795</v>
      </c>
      <c r="BE17" s="22">
        <v>0.483012372651133</v>
      </c>
      <c r="BF17" s="22">
        <v>0.39244639979969997</v>
      </c>
      <c r="BG17" s="22"/>
      <c r="BH17" s="22">
        <v>0.401474713443494</v>
      </c>
      <c r="BI17" s="22">
        <v>0.55974666470804202</v>
      </c>
      <c r="BJ17" s="22">
        <v>0.39814540212793598</v>
      </c>
      <c r="BK17" s="22"/>
      <c r="BL17" s="22">
        <v>0.37803912415115398</v>
      </c>
      <c r="BM17" s="22">
        <v>0.61806302106865096</v>
      </c>
      <c r="BN17" s="22">
        <v>0.546192007263261</v>
      </c>
      <c r="BO17" s="22">
        <v>0.267417741729089</v>
      </c>
      <c r="BP17" s="22">
        <v>0.31604793742832499</v>
      </c>
      <c r="BQ17" s="22"/>
      <c r="BR17" s="22">
        <v>0.36649897554169403</v>
      </c>
      <c r="BS17" s="22">
        <v>0.56718048671712995</v>
      </c>
      <c r="BT17" s="22">
        <v>0.61860657094121796</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F66"/>
  <sheetViews>
    <sheetView showGridLines="0" workbookViewId="0"/>
  </sheetViews>
  <sheetFormatPr defaultColWidth="10.85546875" defaultRowHeight="15" x14ac:dyDescent="0.25"/>
  <cols>
    <col min="4" max="4" width="100.7109375" customWidth="1"/>
    <col min="5" max="5" width="20.7109375" customWidth="1"/>
  </cols>
  <sheetData>
    <row r="2" spans="3:6" ht="40.15" customHeight="1" x14ac:dyDescent="0.25">
      <c r="D2" s="1" t="s">
        <v>10</v>
      </c>
    </row>
    <row r="6" spans="3:6" x14ac:dyDescent="0.25">
      <c r="D6" s="8" t="str">
        <f>HYPERLINK("#'Full Results'!A1", "Full Results")</f>
        <v>Full Results</v>
      </c>
    </row>
    <row r="8" spans="3:6" x14ac:dyDescent="0.25">
      <c r="D8" s="6" t="s">
        <v>11</v>
      </c>
      <c r="E8" s="6" t="s">
        <v>12</v>
      </c>
      <c r="F8" s="6" t="s">
        <v>13</v>
      </c>
    </row>
    <row r="9" spans="3:6" x14ac:dyDescent="0.25">
      <c r="C9">
        <v>1</v>
      </c>
      <c r="D9" s="8" t="str">
        <f>HYPERLINK("#'Table 1'!A1", "Grid Summary: Which of the following, if any, have you heard of being announced by the Government in the last two months?")</f>
        <v>Grid Summary: Which of the following, if any, have you heard of being announced by the Government in the last two months?</v>
      </c>
      <c r="E9" s="7"/>
      <c r="F9" t="s">
        <v>96</v>
      </c>
    </row>
    <row r="10" spans="3:6" x14ac:dyDescent="0.25">
      <c r="C10">
        <v>2</v>
      </c>
      <c r="D10" s="8" t="str">
        <f>HYPERLINK("#'Table 2'!A1", "Which of the following, if any, have you heard of being announced by the Government in the last two months?: Support for household energy bills")</f>
        <v>Which of the following, if any, have you heard of being announced by the Government in the last two months?: Support for household energy bills</v>
      </c>
      <c r="E10" s="18" t="str">
        <f>HYPERLINK("#'Full Results'!A11", "11")</f>
        <v>11</v>
      </c>
      <c r="F10" t="s">
        <v>96</v>
      </c>
    </row>
    <row r="11" spans="3:6" x14ac:dyDescent="0.25">
      <c r="C11">
        <v>3</v>
      </c>
      <c r="D11" s="8" t="str">
        <f>HYPERLINK("#'Table 3'!A1", "Which of the following, if any, have you heard of being announced by the Government in the last two months?: Support for business energy bills")</f>
        <v>Which of the following, if any, have you heard of being announced by the Government in the last two months?: Support for business energy bills</v>
      </c>
      <c r="E11" s="18" t="str">
        <f>HYPERLINK("#'Full Results'!A17", "17")</f>
        <v>17</v>
      </c>
      <c r="F11" t="s">
        <v>96</v>
      </c>
    </row>
    <row r="12" spans="3:6" x14ac:dyDescent="0.25">
      <c r="C12">
        <v>4</v>
      </c>
      <c r="D12" s="8" t="str">
        <f>HYPERLINK("#'Table 4'!A1", "Which of the following, if any, have you heard of being announced by the Government in the last two months?: Lift of the stamp duty threshold")</f>
        <v>Which of the following, if any, have you heard of being announced by the Government in the last two months?: Lift of the stamp duty threshold</v>
      </c>
      <c r="E12" s="18" t="str">
        <f>HYPERLINK("#'Full Results'!A23", "23")</f>
        <v>23</v>
      </c>
      <c r="F12" t="s">
        <v>96</v>
      </c>
    </row>
    <row r="13" spans="3:6" x14ac:dyDescent="0.25">
      <c r="C13">
        <v>5</v>
      </c>
      <c r="D13" s="8" t="str">
        <f>HYPERLINK("#'Table 5'!A1", "Which of the following, if any, have you heard of being announced by the Government in the last two months?: Scrap of cap on banker’s bonuses")</f>
        <v>Which of the following, if any, have you heard of being announced by the Government in the last two months?: Scrap of cap on banker’s bonuses</v>
      </c>
      <c r="E13" s="18" t="str">
        <f>HYPERLINK("#'Full Results'!A29", "29")</f>
        <v>29</v>
      </c>
      <c r="F13" t="s">
        <v>96</v>
      </c>
    </row>
    <row r="14" spans="3:6" x14ac:dyDescent="0.25">
      <c r="C14">
        <v>6</v>
      </c>
      <c r="D14" s="8" t="str">
        <f>HYPERLINK("#'Table 6'!A1", "Which of the following, if any, have you heard of being announced by the Government in the last two months?: A windfall tax on energy companies’ profits")</f>
        <v>Which of the following, if any, have you heard of being announced by the Government in the last two months?: A windfall tax on energy companies’ profits</v>
      </c>
      <c r="E14" s="18" t="str">
        <f>HYPERLINK("#'Full Results'!A35", "35")</f>
        <v>35</v>
      </c>
      <c r="F14" t="s">
        <v>96</v>
      </c>
    </row>
    <row r="15" spans="3:6" x14ac:dyDescent="0.25">
      <c r="C15">
        <v>7</v>
      </c>
      <c r="D15" s="8" t="str">
        <f>HYPERLINK("#'Table 7'!A1", " The Government has announced the Energy Price Guarantee last month to help households deal with the rising cost of energy. Were you aware of this?")</f>
        <v xml:space="preserve"> The Government has announced the Energy Price Guarantee last month to help households deal with the rising cost of energy. Were you aware of this?</v>
      </c>
      <c r="E15" s="18" t="str">
        <f>HYPERLINK("#'Full Results'!A41", "41")</f>
        <v>41</v>
      </c>
      <c r="F15" t="s">
        <v>96</v>
      </c>
    </row>
    <row r="16" spans="3:6" x14ac:dyDescent="0.25">
      <c r="C16">
        <v>8</v>
      </c>
      <c r="D16" s="8" t="str">
        <f>HYPERLINK("#'Table 8'!A1", "Grid Summary: Which of the following, if any, do you think are true of the support scheme the Government has announced last month?")</f>
        <v>Grid Summary: Which of the following, if any, do you think are true of the support scheme the Government has announced last month?</v>
      </c>
      <c r="E16" s="7"/>
      <c r="F16" t="s">
        <v>96</v>
      </c>
    </row>
    <row r="17" spans="3:6" x14ac:dyDescent="0.25">
      <c r="C17">
        <v>9</v>
      </c>
      <c r="D17" s="8" t="str">
        <f>HYPERLINK("#'Table 9'!A1", "Which of the following, if any, do you think are true of the support scheme the Government has announced last month?: All households will receive the same value discount on their energy bills")</f>
        <v>Which of the following, if any, do you think are true of the support scheme the Government has announced last month?: All households will receive the same value discount on their energy bills</v>
      </c>
      <c r="E17" s="18" t="str">
        <f>HYPERLINK("#'Full Results'!A48", "48")</f>
        <v>48</v>
      </c>
      <c r="F17" t="s">
        <v>96</v>
      </c>
    </row>
    <row r="18" spans="3:6" x14ac:dyDescent="0.25">
      <c r="C18">
        <v>10</v>
      </c>
      <c r="D18" s="8" t="str">
        <f>HYPERLINK("#'Table 10'!A1", "Which of the following, if any, do you think are true of the support scheme the Government has announced last month?: No household will pay more than £2,500 for energy")</f>
        <v>Which of the following, if any, do you think are true of the support scheme the Government has announced last month?: No household will pay more than £2,500 for energy</v>
      </c>
      <c r="E18" s="18" t="str">
        <f>HYPERLINK("#'Full Results'!A54", "54")</f>
        <v>54</v>
      </c>
      <c r="F18" t="s">
        <v>96</v>
      </c>
    </row>
    <row r="19" spans="3:6" x14ac:dyDescent="0.25">
      <c r="C19">
        <v>11</v>
      </c>
      <c r="D19" s="8" t="str">
        <f>HYPERLINK("#'Table 11'!A1", "Which of the following, if any, do you think are true of the support scheme the Government has announced last month?: The government will pay part of every household’s energy bill")</f>
        <v>Which of the following, if any, do you think are true of the support scheme the Government has announced last month?: The government will pay part of every household’s energy bill</v>
      </c>
      <c r="E19" s="18" t="str">
        <f>HYPERLINK("#'Full Results'!A60", "60")</f>
        <v>60</v>
      </c>
      <c r="F19" t="s">
        <v>96</v>
      </c>
    </row>
    <row r="20" spans="3:6" x14ac:dyDescent="0.25">
      <c r="C20">
        <v>12</v>
      </c>
      <c r="D20" s="8" t="str">
        <f>HYPERLINK("#'Table 12'!A1", "Which of the following, if any, do you think are true of the support scheme the Government has announced last month?: Energy suppliers have been nationalised by the government")</f>
        <v>Which of the following, if any, do you think are true of the support scheme the Government has announced last month?: Energy suppliers have been nationalised by the government</v>
      </c>
      <c r="E20" s="18" t="str">
        <f>HYPERLINK("#'Full Results'!A66", "66")</f>
        <v>66</v>
      </c>
      <c r="F20" t="s">
        <v>96</v>
      </c>
    </row>
    <row r="21" spans="3:6" x14ac:dyDescent="0.25">
      <c r="C21">
        <v>13</v>
      </c>
      <c r="D21" s="8" t="str">
        <f>HYPERLINK("#'Table 13'!A1", "Which of the following, if any, do you think are true of the support scheme the Government has announced last month?: Households bills will be reduced this winter with the reduction repaid over ten years")</f>
        <v>Which of the following, if any, do you think are true of the support scheme the Government has announced last month?: Households bills will be reduced this winter with the reduction repaid over ten years</v>
      </c>
      <c r="E21" s="18" t="str">
        <f>HYPERLINK("#'Full Results'!A72", "72")</f>
        <v>72</v>
      </c>
      <c r="F21" t="s">
        <v>96</v>
      </c>
    </row>
    <row r="22" spans="3:6" x14ac:dyDescent="0.25">
      <c r="C22">
        <v>14</v>
      </c>
      <c r="D22" s="8" t="str">
        <f>HYPERLINK("#'Table 14'!A1", "Which of the following, if any, do you think are true of the support scheme the Government has announced last month?: Electricity suppliers can increase the standing charge paid by customers even though the unit price is capped")</f>
        <v>Which of the following, if any, do you think are true of the support scheme the Government has announced last month?: Electricity suppliers can increase the standing charge paid by customers even though the unit price is capped</v>
      </c>
      <c r="E22" s="18" t="str">
        <f>HYPERLINK("#'Full Results'!A78", "78")</f>
        <v>78</v>
      </c>
      <c r="F22" t="s">
        <v>96</v>
      </c>
    </row>
    <row r="23" spans="3:6" x14ac:dyDescent="0.25">
      <c r="C23">
        <v>15</v>
      </c>
      <c r="D23" s="8" t="str">
        <f>HYPERLINK("#'Table 15'!A1", " Thinking beyond the current energy crisis, when energy bills are back to normal, would you support or oppose a form of financial support to help households who struggle to pay their energy bills?")</f>
        <v xml:space="preserve"> Thinking beyond the current energy crisis, when energy bills are back to normal, would you support or oppose a form of financial support to help households who struggle to pay their energy bills?</v>
      </c>
      <c r="E23" s="18" t="str">
        <f>HYPERLINK("#'Full Results'!A84", "84")</f>
        <v>84</v>
      </c>
      <c r="F23" t="s">
        <v>96</v>
      </c>
    </row>
    <row r="24" spans="3:6" x14ac:dyDescent="0.25">
      <c r="C24">
        <v>16</v>
      </c>
      <c r="D24" s="8" t="str">
        <f>HYPERLINK("#'Table 16'!A1", " To what extent would you support or oppose the government providing direct financial support to help poorer households with their energy bills, such as an ongoing discount on their monthly bills, even if this means taxes rise as a result?")</f>
        <v xml:space="preserve"> To what extent would you support or oppose the government providing direct financial support to help poorer households with their energy bills, such as an ongoing discount on their monthly bills, even if this means taxes rise as a result?</v>
      </c>
      <c r="E24" s="18" t="str">
        <f>HYPERLINK("#'Full Results'!A96", "96")</f>
        <v>96</v>
      </c>
      <c r="F24" t="s">
        <v>96</v>
      </c>
    </row>
    <row r="25" spans="3:6" x14ac:dyDescent="0.25">
      <c r="C25">
        <v>17</v>
      </c>
      <c r="D25" s="8" t="str">
        <f>HYPERLINK("#'Table 17'!A1", " You said you thought there should be a financial support scheme to help poorer households with their energy bills. Imagine the support was to start this year. How much should this support be worth to an eligible household?")</f>
        <v xml:space="preserve"> You said you thought there should be a financial support scheme to help poorer households with their energy bills. Imagine the support was to start this year. How much should this support be worth to an eligible household?</v>
      </c>
      <c r="E25" s="18" t="str">
        <f>HYPERLINK("#'Full Results'!A108", "108")</f>
        <v>108</v>
      </c>
      <c r="F25" t="s">
        <v>144</v>
      </c>
    </row>
    <row r="26" spans="3:6" x14ac:dyDescent="0.25">
      <c r="C26">
        <v>18</v>
      </c>
      <c r="D26" s="8" t="str">
        <f>HYPERLINK("#'Table 18'!A1", " You said you thought there should be a financial support scheme to help poorer households with their energy bills. Imagine the support was to start this year. What percentage of their monthly bill do you think this support should be worth?")</f>
        <v xml:space="preserve"> You said you thought there should be a financial support scheme to help poorer households with their energy bills. Imagine the support was to start this year. What percentage of their monthly bill do you think this support should be worth?</v>
      </c>
      <c r="E26" s="18" t="str">
        <f>HYPERLINK("#'Full Results'!A120", "120")</f>
        <v>120</v>
      </c>
      <c r="F26" t="s">
        <v>144</v>
      </c>
    </row>
    <row r="27" spans="3:6" x14ac:dyDescent="0.25">
      <c r="C27">
        <v>19</v>
      </c>
      <c r="D27" s="8" t="str">
        <f>HYPERLINK("#'Table 19'!A1", "If the government put in place a form of financial support specifically to help with energy bills targeted to those most in need, who should it target?Please select up to three groups")</f>
        <v>If the government put in place a form of financial support specifically to help with energy bills targeted to those most in need, who should it target?Please select up to three groups</v>
      </c>
      <c r="E27" s="18" t="str">
        <f>HYPERLINK("#'Full Results'!A134", "134")</f>
        <v>134</v>
      </c>
      <c r="F27" t="s">
        <v>96</v>
      </c>
    </row>
    <row r="28" spans="3:6" x14ac:dyDescent="0.25">
      <c r="C28">
        <v>20</v>
      </c>
      <c r="D28" s="8" t="str">
        <f>HYPERLINK("#'Table 20'!A1", " One way to provide support to eligible households would be a direct cash discount on bills. To what extent would you support or oppose this idea?")</f>
        <v xml:space="preserve"> One way to provide support to eligible households would be a direct cash discount on bills. To what extent would you support or oppose this idea?</v>
      </c>
      <c r="E28" s="18" t="str">
        <f>HYPERLINK("#'Full Results'!A150", "150")</f>
        <v>150</v>
      </c>
      <c r="F28" t="s">
        <v>96</v>
      </c>
    </row>
    <row r="29" spans="3:6" x14ac:dyDescent="0.25">
      <c r="C29">
        <v>21</v>
      </c>
      <c r="D29" s="8" t="str">
        <f>HYPERLINK("#'Table 21'!A1", " One way to provide support to eligible households would be to discount the unit price of the energy they consume. To what extent would you support or oppose this idea?")</f>
        <v xml:space="preserve"> One way to provide support to eligible households would be to discount the unit price of the energy they consume. To what extent would you support or oppose this idea?</v>
      </c>
      <c r="E29" s="18" t="str">
        <f>HYPERLINK("#'Full Results'!A162", "162")</f>
        <v>162</v>
      </c>
      <c r="F29" t="s">
        <v>96</v>
      </c>
    </row>
    <row r="30" spans="3:6" x14ac:dyDescent="0.25">
      <c r="C30">
        <v>22</v>
      </c>
      <c r="D30" s="8" t="str">
        <f>HYPERLINK("#'Table 22'!A1", " One way to provide support to eligible households would be to charge less for the first units consumed and charge more as consumption increases. To what extent would you support or oppose this idea?")</f>
        <v xml:space="preserve"> One way to provide support to eligible households would be to charge less for the first units consumed and charge more as consumption increases. To what extent would you support or oppose this idea?</v>
      </c>
      <c r="E30" s="18" t="str">
        <f>HYPERLINK("#'Full Results'!A174", "174")</f>
        <v>174</v>
      </c>
      <c r="F30" t="s">
        <v>96</v>
      </c>
    </row>
    <row r="31" spans="3:6" x14ac:dyDescent="0.25">
      <c r="C31">
        <v>23</v>
      </c>
      <c r="D31" s="8" t="str">
        <f>HYPERLINK("#'Table 23'!A1", " One way to provide support to eligible households would be to set an absolute limit on how much their bill can be, regardless of how much energy they consume. To what extent would you support or oppose this idea?")</f>
        <v xml:space="preserve"> One way to provide support to eligible households would be to set an absolute limit on how much their bill can be, regardless of how much energy they consume. To what extent would you support or oppose this idea?</v>
      </c>
      <c r="E31" s="18" t="str">
        <f>HYPERLINK("#'Full Results'!A186", "186")</f>
        <v>186</v>
      </c>
      <c r="F31" t="s">
        <v>96</v>
      </c>
    </row>
    <row r="32" spans="3:6" x14ac:dyDescent="0.25">
      <c r="C32">
        <v>24</v>
      </c>
      <c r="D32" s="8" t="str">
        <f>HYPERLINK("#'Table 24'!A1", " And of the four options you just saw on the ways support could be provided to eligible families, which is your preferred one?")</f>
        <v xml:space="preserve"> And of the four options you just saw on the ways support could be provided to eligible families, which is your preferred one?</v>
      </c>
      <c r="E32" s="18" t="str">
        <f>HYPERLINK("#'Full Results'!A198", "198")</f>
        <v>198</v>
      </c>
      <c r="F32" t="s">
        <v>96</v>
      </c>
    </row>
    <row r="33" spans="3:6" x14ac:dyDescent="0.25">
      <c r="C33">
        <v>25</v>
      </c>
      <c r="D33" s="8" t="str">
        <f>HYPERLINK("#'Table 25'!A1", " If the Government were to provide a financial support scheme for poorer households to discount their energy bills, which of the following would you prefer as a way to fund it?")</f>
        <v xml:space="preserve"> If the Government were to provide a financial support scheme for poorer households to discount their energy bills, which of the following would you prefer as a way to fund it?</v>
      </c>
      <c r="E33" s="18" t="str">
        <f>HYPERLINK("#'Full Results'!A206", "206")</f>
        <v>206</v>
      </c>
      <c r="F33" t="s">
        <v>96</v>
      </c>
    </row>
    <row r="34" spans="3:6" x14ac:dyDescent="0.25">
      <c r="C34">
        <v>26</v>
      </c>
      <c r="D34" s="8" t="str">
        <f>HYPERLINK("#'Table 26'!A1", " Some households face high energy bills because their home is poorly insulated. Some people have called for a government scheme to insulate such homes. To what extent would you support or oppose this idea?")</f>
        <v xml:space="preserve"> Some households face high energy bills because their home is poorly insulated. Some people have called for a government scheme to insulate such homes. To what extent would you support or oppose this idea?</v>
      </c>
      <c r="E34" s="18" t="str">
        <f>HYPERLINK("#'Full Results'!A213", "213")</f>
        <v>213</v>
      </c>
      <c r="F34" t="s">
        <v>96</v>
      </c>
    </row>
    <row r="35" spans="3:6" x14ac:dyDescent="0.25">
      <c r="C35">
        <v>27</v>
      </c>
      <c r="D35" s="8" t="str">
        <f>HYPERLINK("#'Table 27'!A1", " If the government were to put in place a scheme to insulate homes, should this be focussed on low income / vulnerable households or be available to everyone equally?")</f>
        <v xml:space="preserve"> If the government were to put in place a scheme to insulate homes, should this be focussed on low income / vulnerable households or be available to everyone equally?</v>
      </c>
      <c r="E35" s="18" t="str">
        <f>HYPERLINK("#'Full Results'!A225", "225")</f>
        <v>225</v>
      </c>
      <c r="F35" t="s">
        <v>96</v>
      </c>
    </row>
    <row r="36" spans="3:6" x14ac:dyDescent="0.25">
      <c r="C36">
        <v>28</v>
      </c>
      <c r="D36" s="8" t="str">
        <f>HYPERLINK("#'Table 28'!A1", " If the Government were to offer you a discount to help you upgrade your home’s insulation, how much would you be willing to pay out of your pocket to contribute to this insulation upgrade?As a rough guide, the average investment required to brin...")</f>
        <v xml:space="preserve"> If the Government were to offer you a discount to help you upgrade your home’s insulation, how much would you be willing to pay out of your pocket to contribute to this insulation upgrade?As a rough guide, the average investment required to brin...</v>
      </c>
      <c r="E36" s="18" t="str">
        <f>HYPERLINK("#'Full Results'!A231", "231")</f>
        <v>231</v>
      </c>
      <c r="F36" t="s">
        <v>201</v>
      </c>
    </row>
    <row r="37" spans="3:6" x14ac:dyDescent="0.25">
      <c r="C37">
        <v>29</v>
      </c>
      <c r="D37" s="8" t="str">
        <f>HYPERLINK("#'Table 29'!A1", " If the Government were to offer you a discount to help you upgrade your rental property’s insulation, how much would you be willing to pay out of your pocket to contribute to this insulation upgrade?As a rough guide, the average investment requi...")</f>
        <v xml:space="preserve"> If the Government were to offer you a discount to help you upgrade your rental property’s insulation, how much would you be willing to pay out of your pocket to contribute to this insulation upgrade?As a rough guide, the average investment requi...</v>
      </c>
      <c r="E37" s="18" t="str">
        <f>HYPERLINK("#'Full Results'!A248", "248")</f>
        <v>248</v>
      </c>
      <c r="F37" t="s">
        <v>203</v>
      </c>
    </row>
    <row r="38" spans="3:6" x14ac:dyDescent="0.25">
      <c r="C38">
        <v>30</v>
      </c>
      <c r="D38" s="8" t="str">
        <f>HYPERLINK("#'Table 30'!A1", " Have you previously had insulation measures fitted to your home and do you think you will need to fit more?")</f>
        <v xml:space="preserve"> Have you previously had insulation measures fitted to your home and do you think you will need to fit more?</v>
      </c>
      <c r="E38" s="18" t="str">
        <f>HYPERLINK("#'Full Results'!A265", "265")</f>
        <v>265</v>
      </c>
      <c r="F38" t="s">
        <v>201</v>
      </c>
    </row>
    <row r="39" spans="3:6" x14ac:dyDescent="0.25">
      <c r="C39">
        <v>31</v>
      </c>
      <c r="D39" s="8" t="str">
        <f>HYPERLINK("#'Table 31'!A1", "Grid Summary: Which of the following types of insulation do you have in your home, if any?")</f>
        <v>Grid Summary: Which of the following types of insulation do you have in your home, if any?</v>
      </c>
      <c r="E39" s="7"/>
      <c r="F39" t="s">
        <v>201</v>
      </c>
    </row>
    <row r="40" spans="3:6" x14ac:dyDescent="0.25">
      <c r="C40">
        <v>32</v>
      </c>
      <c r="D40" s="8" t="str">
        <f>HYPERLINK("#'Table 32'!A1", "Which of the following types of insulation do you have in your home, if any?: Loft insulation")</f>
        <v>Which of the following types of insulation do you have in your home, if any?: Loft insulation</v>
      </c>
      <c r="E40" s="18" t="str">
        <f>HYPERLINK("#'Full Results'!A273", "273")</f>
        <v>273</v>
      </c>
      <c r="F40" t="s">
        <v>201</v>
      </c>
    </row>
    <row r="41" spans="3:6" x14ac:dyDescent="0.25">
      <c r="C41">
        <v>33</v>
      </c>
      <c r="D41" s="8" t="str">
        <f>HYPERLINK("#'Table 33'!A1", "Which of the following types of insulation do you have in your home, if any?: Cavity insulation")</f>
        <v>Which of the following types of insulation do you have in your home, if any?: Cavity insulation</v>
      </c>
      <c r="E41" s="18" t="str">
        <f>HYPERLINK("#'Full Results'!A279", "279")</f>
        <v>279</v>
      </c>
      <c r="F41" t="s">
        <v>201</v>
      </c>
    </row>
    <row r="42" spans="3:6" x14ac:dyDescent="0.25">
      <c r="C42">
        <v>34</v>
      </c>
      <c r="D42" s="8" t="str">
        <f>HYPERLINK("#'Table 34'!A1", "Which of the following types of insulation do you have in your home, if any?: Solid wall insulation")</f>
        <v>Which of the following types of insulation do you have in your home, if any?: Solid wall insulation</v>
      </c>
      <c r="E42" s="18" t="str">
        <f>HYPERLINK("#'Full Results'!A285", "285")</f>
        <v>285</v>
      </c>
      <c r="F42" t="s">
        <v>201</v>
      </c>
    </row>
    <row r="43" spans="3:6" x14ac:dyDescent="0.25">
      <c r="C43">
        <v>35</v>
      </c>
      <c r="D43" s="8" t="str">
        <f>HYPERLINK("#'Table 35'!A1", "You said you did not have loft insulation in your home. Why have you not had this fitted yet?Select all that apply")</f>
        <v>You said you did not have loft insulation in your home. Why have you not had this fitted yet?Select all that apply</v>
      </c>
      <c r="E43" s="18" t="str">
        <f>HYPERLINK("#'Full Results'!A291", "291")</f>
        <v>291</v>
      </c>
      <c r="F43" t="s">
        <v>230</v>
      </c>
    </row>
    <row r="44" spans="3:6" x14ac:dyDescent="0.25">
      <c r="C44">
        <v>36</v>
      </c>
      <c r="D44" s="8" t="str">
        <f>HYPERLINK("#'Table 36'!A1", "You said you did not have cavity insulation in your home. Why have you not had this fitted yet?Select all that apply")</f>
        <v>You said you did not have cavity insulation in your home. Why have you not had this fitted yet?Select all that apply</v>
      </c>
      <c r="E44" s="18" t="str">
        <f>HYPERLINK("#'Full Results'!A306", "306")</f>
        <v>306</v>
      </c>
      <c r="F44" t="s">
        <v>232</v>
      </c>
    </row>
    <row r="45" spans="3:6" x14ac:dyDescent="0.25">
      <c r="C45">
        <v>37</v>
      </c>
      <c r="D45" s="8" t="str">
        <f>HYPERLINK("#'Table 37'!A1", "You said you did not have solid wall insulation in your home. Why have you not had this fitted yet?Select all that apply")</f>
        <v>You said you did not have solid wall insulation in your home. Why have you not had this fitted yet?Select all that apply</v>
      </c>
      <c r="E45" s="18" t="str">
        <f>HYPERLINK("#'Full Results'!A321", "321")</f>
        <v>321</v>
      </c>
      <c r="F45" t="s">
        <v>234</v>
      </c>
    </row>
    <row r="46" spans="3:6" x14ac:dyDescent="0.25">
      <c r="C46">
        <v>38</v>
      </c>
      <c r="D46" s="8" t="str">
        <f>HYPERLINK("#'Table 38'!A1", " Some people propose that an insulation scheme should focus on the quickest and cheapest insulation measures first, while others argue for a slower roll out that provides a more thorough upgrade to each home. Which approach would you prefer?")</f>
        <v xml:space="preserve"> Some people propose that an insulation scheme should focus on the quickest and cheapest insulation measures first, while others argue for a slower roll out that provides a more thorough upgrade to each home. Which approach would you prefer?</v>
      </c>
      <c r="E46" s="18" t="str">
        <f>HYPERLINK("#'Full Results'!A336", "336")</f>
        <v>336</v>
      </c>
      <c r="F46" t="s">
        <v>96</v>
      </c>
    </row>
    <row r="47" spans="3:6" x14ac:dyDescent="0.25">
      <c r="C47">
        <v>39</v>
      </c>
      <c r="D47" s="8" t="str">
        <f>HYPERLINK("#'Table 39'!A1", " If the Government were to introduce a scheme to insulate homes and help reduce energy bills of the country as a whole, how would you prefer for this to be funded?")</f>
        <v xml:space="preserve"> If the Government were to introduce a scheme to insulate homes and help reduce energy bills of the country as a whole, how would you prefer for this to be funded?</v>
      </c>
      <c r="E47" s="18" t="str">
        <f>HYPERLINK("#'Full Results'!A342", "342")</f>
        <v>342</v>
      </c>
      <c r="F47" t="s">
        <v>96</v>
      </c>
    </row>
    <row r="48" spans="3:6" x14ac:dyDescent="0.25">
      <c r="C48">
        <v>40</v>
      </c>
      <c r="D48" s="8" t="str">
        <f>HYPERLINK("#'Table 40'!A1", " How much or little do you think this kind of reform might benefit you personally?")</f>
        <v xml:space="preserve"> How much or little do you think this kind of reform might benefit you personally?</v>
      </c>
      <c r="E48" s="18" t="str">
        <f>HYPERLINK("#'Full Results'!A349", "349")</f>
        <v>349</v>
      </c>
      <c r="F48" t="s">
        <v>96</v>
      </c>
    </row>
    <row r="49" spans="3:6" x14ac:dyDescent="0.25">
      <c r="C49">
        <v>41</v>
      </c>
      <c r="D49" s="8" t="str">
        <f>HYPERLINK("#'Table 41'!A1", " In your view, how much of a problem with the proposed reform is this?")</f>
        <v xml:space="preserve"> In your view, how much of a problem with the proposed reform is this?</v>
      </c>
      <c r="E49" s="18" t="str">
        <f>HYPERLINK("#'Full Results'!A357", "357")</f>
        <v>357</v>
      </c>
      <c r="F49" t="s">
        <v>96</v>
      </c>
    </row>
    <row r="50" spans="3:6" x14ac:dyDescent="0.25">
      <c r="C50">
        <v>42</v>
      </c>
      <c r="D50" s="8" t="str">
        <f>HYPERLINK("#'Table 42'!A1", " Having heard about the potential benefits and problems of changing the way we price our electricity, would you say you support or oppose the reform?")</f>
        <v xml:space="preserve"> Having heard about the potential benefits and problems of changing the way we price our electricity, would you say you support or oppose the reform?</v>
      </c>
      <c r="E50" s="18" t="str">
        <f>HYPERLINK("#'Full Results'!A365", "365")</f>
        <v>365</v>
      </c>
      <c r="F50" t="s">
        <v>96</v>
      </c>
    </row>
    <row r="51" spans="3:6" x14ac:dyDescent="0.25">
      <c r="C51">
        <v>43</v>
      </c>
      <c r="D51" s="8" t="str">
        <f>HYPERLINK("#'Table 43'!A1", " To what extent do you think moving away from wholesale electricity prices being linked to gas prices should be a priority for the Government, if at all?")</f>
        <v xml:space="preserve"> To what extent do you think moving away from wholesale electricity prices being linked to gas prices should be a priority for the Government, if at all?</v>
      </c>
      <c r="E51" s="18" t="str">
        <f>HYPERLINK("#'Full Results'!A377", "377")</f>
        <v>377</v>
      </c>
      <c r="F51" t="s">
        <v>96</v>
      </c>
    </row>
    <row r="52" spans="3:6" x14ac:dyDescent="0.25">
      <c r="C52">
        <v>44</v>
      </c>
      <c r="D52" s="8" t="str">
        <f>HYPERLINK("#'Table 44'!A1", " Imagine there was a proposal for a wind farm to be developed within a few miles of where you live. Would you personally support or oppose the proposed development?")</f>
        <v xml:space="preserve"> Imagine there was a proposal for a wind farm to be developed within a few miles of where you live. Would you personally support or oppose the proposed development?</v>
      </c>
      <c r="E52" s="18" t="str">
        <f>HYPERLINK("#'Full Results'!A385", "385")</f>
        <v>385</v>
      </c>
      <c r="F52" t="s">
        <v>261</v>
      </c>
    </row>
    <row r="53" spans="3:6" x14ac:dyDescent="0.25">
      <c r="C53">
        <v>45</v>
      </c>
      <c r="D53" s="8" t="str">
        <f>HYPERLINK("#'Table 45'!A1", " Imagine there was a proposal for a wind farm to be developed within a few miles of where you live. Those who live near the development will receive £50 off their energy bills each year. Would you personally support or oppose the proposed develop...")</f>
        <v xml:space="preserve"> Imagine there was a proposal for a wind farm to be developed within a few miles of where you live. Those who live near the development will receive £50 off their energy bills each year. Would you personally support or oppose the proposed develop...</v>
      </c>
      <c r="E53" s="18" t="str">
        <f>HYPERLINK("#'Full Results'!A397", "397")</f>
        <v>397</v>
      </c>
      <c r="F53" t="s">
        <v>261</v>
      </c>
    </row>
    <row r="54" spans="3:6" x14ac:dyDescent="0.25">
      <c r="C54">
        <v>46</v>
      </c>
      <c r="D54" s="8" t="str">
        <f>HYPERLINK("#'Table 46'!A1", " Imagine there was a proposal for a wind farm to be developed within a few miles of where you live. Those who live near the development will receive £100 off their energy bills each year. Would you personally support or oppose the proposed develo...")</f>
        <v xml:space="preserve"> Imagine there was a proposal for a wind farm to be developed within a few miles of where you live. Those who live near the development will receive £100 off their energy bills each year. Would you personally support or oppose the proposed develo...</v>
      </c>
      <c r="E54" s="18" t="str">
        <f>HYPERLINK("#'Full Results'!A409", "409")</f>
        <v>409</v>
      </c>
      <c r="F54" t="s">
        <v>261</v>
      </c>
    </row>
    <row r="55" spans="3:6" x14ac:dyDescent="0.25">
      <c r="C55">
        <v>47</v>
      </c>
      <c r="D55" s="8" t="str">
        <f>HYPERLINK("#'Table 47'!A1", " Imagine there was a proposal for a wind farm to be developed within a few miles of where you live. Those who live near the development will receive £350 off their energy bills each year. Would you personally support or oppose the proposed develo...")</f>
        <v xml:space="preserve"> Imagine there was a proposal for a wind farm to be developed within a few miles of where you live. Those who live near the development will receive £350 off their energy bills each year. Would you personally support or oppose the proposed develo...</v>
      </c>
      <c r="E55" s="18" t="str">
        <f>HYPERLINK("#'Full Results'!A421", "421")</f>
        <v>421</v>
      </c>
      <c r="F55" t="s">
        <v>261</v>
      </c>
    </row>
    <row r="56" spans="3:6" x14ac:dyDescent="0.25">
      <c r="C56">
        <v>48</v>
      </c>
      <c r="D56" s="8" t="str">
        <f>HYPERLINK("#'Table 48'!A1", " Imagine there was a proposal for a wind farm to be developed within a few miles of where you live. Those who live near the development will receive £200 off their energy bills each year. Would you personally support or oppose the proposed develo...")</f>
        <v xml:space="preserve"> Imagine there was a proposal for a wind farm to be developed within a few miles of where you live. Those who live near the development will receive £200 off their energy bills each year. Would you personally support or oppose the proposed develo...</v>
      </c>
      <c r="E56" s="18" t="str">
        <f>HYPERLINK("#'Full Results'!A433", "433")</f>
        <v>433</v>
      </c>
      <c r="F56" t="s">
        <v>261</v>
      </c>
    </row>
    <row r="57" spans="3:6" x14ac:dyDescent="0.25">
      <c r="C57">
        <v>49</v>
      </c>
      <c r="D57" s="8" t="str">
        <f>HYPERLINK("#'Table 49'!A1", " The cost of generating and moving electricity around varies from place to place. Which of the following is closest to your view?")</f>
        <v xml:space="preserve"> The cost of generating and moving electricity around varies from place to place. Which of the following is closest to your view?</v>
      </c>
      <c r="E57" s="18" t="str">
        <f>HYPERLINK("#'Full Results'!A445", "445")</f>
        <v>445</v>
      </c>
      <c r="F57" t="s">
        <v>96</v>
      </c>
    </row>
    <row r="58" spans="3:6" x14ac:dyDescent="0.25">
      <c r="C58">
        <v>50</v>
      </c>
      <c r="D58" s="8" t="str">
        <f>HYPERLINK("#'Table 50'!A1", " How would you feel about  drivers of electric vehicles (EVs) being given cheap electricity if they charge their car overnight rather than during the day to help reduce energy use during peak hours?")</f>
        <v xml:space="preserve"> How would you feel about  drivers of electric vehicles (EVs) being given cheap electricity if they charge their car overnight rather than during the day to help reduce energy use during peak hours?</v>
      </c>
      <c r="E58" s="18" t="str">
        <f>HYPERLINK("#'Full Results'!A453", "453")</f>
        <v>453</v>
      </c>
      <c r="F58" t="s">
        <v>261</v>
      </c>
    </row>
    <row r="59" spans="3:6" x14ac:dyDescent="0.25">
      <c r="C59">
        <v>51</v>
      </c>
      <c r="D59" s="8" t="str">
        <f>HYPERLINK("#'Table 51'!A1", " How would you feel about drivers of electric vehicles (EVs) being given cheap electricity if they charge their car overnight rather than during the day to help manage energy demand peaks, if that helped reduce costs for everyone?")</f>
        <v xml:space="preserve"> How would you feel about drivers of electric vehicles (EVs) being given cheap electricity if they charge their car overnight rather than during the day to help manage energy demand peaks, if that helped reduce costs for everyone?</v>
      </c>
      <c r="E59" s="18" t="str">
        <f>HYPERLINK("#'Full Results'!A462", "462")</f>
        <v>462</v>
      </c>
      <c r="F59" t="s">
        <v>261</v>
      </c>
    </row>
    <row r="60" spans="3:6" x14ac:dyDescent="0.25">
      <c r="C60">
        <v>52</v>
      </c>
      <c r="D60" s="8" t="str">
        <f>HYPERLINK("#'Table 52'!A1", " Over the past few months, have you read any advice on how to cut your energy consumption?")</f>
        <v xml:space="preserve"> Over the past few months, have you read any advice on how to cut your energy consumption?</v>
      </c>
      <c r="E60" s="18" t="str">
        <f>HYPERLINK("#'Full Results'!A471", "471")</f>
        <v>471</v>
      </c>
      <c r="F60" t="s">
        <v>96</v>
      </c>
    </row>
    <row r="61" spans="3:6" x14ac:dyDescent="0.25">
      <c r="C61">
        <v>53</v>
      </c>
      <c r="D61" s="8" t="str">
        <f>HYPERLINK("#'Table 53'!A1", "You said you had read advice on how to cut your energy consumption over the past few months. Which source did this advice come from?Select all that apply")</f>
        <v>You said you had read advice on how to cut your energy consumption over the past few months. Which source did this advice come from?Select all that apply</v>
      </c>
      <c r="E61" s="18" t="str">
        <f>HYPERLINK("#'Full Results'!A477", "477")</f>
        <v>477</v>
      </c>
      <c r="F61" t="s">
        <v>289</v>
      </c>
    </row>
    <row r="62" spans="3:6" x14ac:dyDescent="0.25">
      <c r="C62">
        <v>54</v>
      </c>
      <c r="D62" s="8" t="str">
        <f>HYPERLINK("#'Table 54'!A1", " Which of the following comes closest to your view when it comes to Government advice with regards to household’s energy consumption?")</f>
        <v xml:space="preserve"> Which of the following comes closest to your view when it comes to Government advice with regards to household’s energy consumption?</v>
      </c>
      <c r="E62" s="18" t="str">
        <f>HYPERLINK("#'Full Results'!A490", "490")</f>
        <v>490</v>
      </c>
      <c r="F62" t="s">
        <v>96</v>
      </c>
    </row>
    <row r="63" spans="3:6" x14ac:dyDescent="0.25">
      <c r="C63">
        <v>55</v>
      </c>
      <c r="D63" s="8" t="str">
        <f>HYPERLINK("#'Table 55'!A1", " The government’s proposal to cap typical energy bills this winter, such that the average household (family of 4 living in a 3 bed semi) will pay an average of £2,500 per year, is likely to cost £60 billion for six months - just a little less tha...")</f>
        <v xml:space="preserve"> The government’s proposal to cap typical energy bills this winter, such that the average household (family of 4 living in a 3 bed semi) will pay an average of £2,500 per year, is likely to cost £60 billion for six months - just a little less tha...</v>
      </c>
      <c r="E63" s="18" t="str">
        <f>HYPERLINK("#'Full Results'!A496", "496")</f>
        <v>496</v>
      </c>
      <c r="F63" t="s">
        <v>96</v>
      </c>
    </row>
    <row r="64" spans="3:6" x14ac:dyDescent="0.25">
      <c r="C64">
        <v>56</v>
      </c>
      <c r="D64" s="8" t="str">
        <f>HYPERLINK("#'Table 56'!A1", " The government has just announced that its proposed cap on energy bills this winter, such that the average household (family of 4 living in a 3 bed semi) would pay an average of £2,500 per year, will come to an end in April. Which of the followi...")</f>
        <v xml:space="preserve"> The government has just announced that its proposed cap on energy bills this winter, such that the average household (family of 4 living in a 3 bed semi) would pay an average of £2,500 per year, will come to an end in April. Which of the followi...</v>
      </c>
      <c r="E64" s="18" t="str">
        <f>HYPERLINK("#'Full Results'!A504", "504")</f>
        <v>504</v>
      </c>
      <c r="F64" t="s">
        <v>96</v>
      </c>
    </row>
    <row r="65" spans="3:6" x14ac:dyDescent="0.25">
      <c r="C65">
        <v>57</v>
      </c>
      <c r="D65" s="8" t="str">
        <f>HYPERLINK("#'Table 57'!A1", " The average household energy bill is expected to be around £4,000 a year / £330 a month from April. How much of this bill do you think the government should pay for a low income household?")</f>
        <v xml:space="preserve"> The average household energy bill is expected to be around £4,000 a year / £330 a month from April. How much of this bill do you think the government should pay for a low income household?</v>
      </c>
      <c r="E65" s="18" t="str">
        <f>HYPERLINK("#'Full Results'!A512", "512")</f>
        <v>512</v>
      </c>
      <c r="F65" t="s">
        <v>96</v>
      </c>
    </row>
    <row r="66" spans="3:6" x14ac:dyDescent="0.25">
      <c r="C66">
        <v>58</v>
      </c>
      <c r="D66" s="8" t="str">
        <f>HYPERLINK("#'Table 58'!A1", " The average household energy bill is expected to be around £4,000 a year / £330 a month from April. How much of this bill do you think the government should pay for an average-income household?")</f>
        <v xml:space="preserve"> The average household energy bill is expected to be around £4,000 a year / £330 a month from April. How much of this bill do you think the government should pay for an average-income household?</v>
      </c>
      <c r="E66" s="18" t="str">
        <f>HYPERLINK("#'Full Results'!A525", "525")</f>
        <v>525</v>
      </c>
      <c r="F66" t="s">
        <v>96</v>
      </c>
    </row>
  </sheetData>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BT22"/>
  <sheetViews>
    <sheetView showGridLines="0" topLeftCell="A7" workbookViewId="0">
      <pane xSplit="2" topLeftCell="C1" activePane="topRight" state="frozen"/>
      <selection pane="topRight" activeCell="B9" sqref="B9:C16"/>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143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603</v>
      </c>
      <c r="D7" s="10">
        <v>291</v>
      </c>
      <c r="E7" s="10">
        <v>310</v>
      </c>
      <c r="F7" s="10"/>
      <c r="G7" s="10">
        <v>94</v>
      </c>
      <c r="H7" s="10">
        <v>80</v>
      </c>
      <c r="I7" s="10">
        <v>94</v>
      </c>
      <c r="J7" s="10">
        <v>106</v>
      </c>
      <c r="K7" s="10">
        <v>86</v>
      </c>
      <c r="L7" s="10">
        <v>143</v>
      </c>
      <c r="M7" s="10"/>
      <c r="N7" s="10">
        <v>189</v>
      </c>
      <c r="O7" s="10">
        <v>170</v>
      </c>
      <c r="P7" s="10">
        <v>105</v>
      </c>
      <c r="Q7" s="10">
        <v>137</v>
      </c>
      <c r="R7" s="10"/>
      <c r="S7" s="10">
        <v>74</v>
      </c>
      <c r="T7" s="10">
        <v>104</v>
      </c>
      <c r="U7" s="10">
        <v>53</v>
      </c>
      <c r="V7" s="10">
        <v>54</v>
      </c>
      <c r="W7" s="10">
        <v>43</v>
      </c>
      <c r="X7" s="10">
        <v>62</v>
      </c>
      <c r="Y7" s="10">
        <v>55</v>
      </c>
      <c r="Z7" s="10">
        <v>18</v>
      </c>
      <c r="AA7" s="10">
        <v>62</v>
      </c>
      <c r="AB7" s="10">
        <v>35</v>
      </c>
      <c r="AC7" s="10">
        <v>29</v>
      </c>
      <c r="AD7" s="10">
        <v>14</v>
      </c>
      <c r="AE7" s="10"/>
      <c r="AF7" s="10">
        <v>3</v>
      </c>
      <c r="AG7" s="10">
        <v>45</v>
      </c>
      <c r="AH7" s="10">
        <v>50</v>
      </c>
      <c r="AI7" s="10">
        <v>49</v>
      </c>
      <c r="AJ7" s="10">
        <v>67</v>
      </c>
      <c r="AK7" s="10">
        <v>62</v>
      </c>
      <c r="AL7" s="10">
        <v>50</v>
      </c>
      <c r="AM7" s="10">
        <v>44</v>
      </c>
      <c r="AN7" s="10">
        <v>37</v>
      </c>
      <c r="AO7" s="10">
        <v>27</v>
      </c>
      <c r="AP7" s="10">
        <v>48</v>
      </c>
      <c r="AQ7" s="10">
        <v>31</v>
      </c>
      <c r="AR7" s="10">
        <v>19</v>
      </c>
      <c r="AS7" s="10">
        <v>10</v>
      </c>
      <c r="AT7" s="10">
        <v>12</v>
      </c>
      <c r="AU7" s="10">
        <v>22</v>
      </c>
      <c r="AV7" s="10"/>
      <c r="AW7" s="10">
        <v>347</v>
      </c>
      <c r="AX7" s="10">
        <v>256</v>
      </c>
      <c r="AY7" s="10"/>
      <c r="AZ7" s="10">
        <v>222</v>
      </c>
      <c r="BA7" s="10">
        <v>152</v>
      </c>
      <c r="BB7" s="10" t="s">
        <v>97</v>
      </c>
      <c r="BC7" s="10">
        <v>43</v>
      </c>
      <c r="BD7" s="10">
        <v>54</v>
      </c>
      <c r="BE7" s="10">
        <v>117</v>
      </c>
      <c r="BF7" s="10">
        <v>12</v>
      </c>
      <c r="BG7" s="10"/>
      <c r="BH7" s="10">
        <v>230</v>
      </c>
      <c r="BI7" s="10">
        <v>266</v>
      </c>
      <c r="BJ7" s="10">
        <v>58</v>
      </c>
      <c r="BK7" s="10"/>
      <c r="BL7" s="10">
        <v>213</v>
      </c>
      <c r="BM7" s="10">
        <v>204</v>
      </c>
      <c r="BN7" s="10">
        <v>42</v>
      </c>
      <c r="BO7" s="10">
        <v>9</v>
      </c>
      <c r="BP7" s="10">
        <v>52</v>
      </c>
      <c r="BQ7" s="10"/>
      <c r="BR7" s="10">
        <v>106</v>
      </c>
      <c r="BS7" s="10">
        <v>270</v>
      </c>
      <c r="BT7" s="10">
        <v>38</v>
      </c>
    </row>
    <row r="8" spans="2:72" ht="30" customHeight="1" x14ac:dyDescent="0.25">
      <c r="B8" s="11" t="s">
        <v>19</v>
      </c>
      <c r="C8" s="11">
        <v>605</v>
      </c>
      <c r="D8" s="11">
        <v>297</v>
      </c>
      <c r="E8" s="11">
        <v>306</v>
      </c>
      <c r="F8" s="11"/>
      <c r="G8" s="11">
        <v>91</v>
      </c>
      <c r="H8" s="11">
        <v>96</v>
      </c>
      <c r="I8" s="11">
        <v>90</v>
      </c>
      <c r="J8" s="11">
        <v>102</v>
      </c>
      <c r="K8" s="11">
        <v>83</v>
      </c>
      <c r="L8" s="11">
        <v>142</v>
      </c>
      <c r="M8" s="11"/>
      <c r="N8" s="11">
        <v>169</v>
      </c>
      <c r="O8" s="11">
        <v>153</v>
      </c>
      <c r="P8" s="11">
        <v>127</v>
      </c>
      <c r="Q8" s="11">
        <v>153</v>
      </c>
      <c r="R8" s="11"/>
      <c r="S8" s="11">
        <v>93</v>
      </c>
      <c r="T8" s="11">
        <v>92</v>
      </c>
      <c r="U8" s="11">
        <v>46</v>
      </c>
      <c r="V8" s="11">
        <v>54</v>
      </c>
      <c r="W8" s="11">
        <v>41</v>
      </c>
      <c r="X8" s="11">
        <v>66</v>
      </c>
      <c r="Y8" s="11">
        <v>50</v>
      </c>
      <c r="Z8" s="11">
        <v>17</v>
      </c>
      <c r="AA8" s="11">
        <v>56</v>
      </c>
      <c r="AB8" s="11">
        <v>39</v>
      </c>
      <c r="AC8" s="11">
        <v>28</v>
      </c>
      <c r="AD8" s="11">
        <v>20</v>
      </c>
      <c r="AE8" s="11"/>
      <c r="AF8" s="11">
        <v>3</v>
      </c>
      <c r="AG8" s="11">
        <v>46</v>
      </c>
      <c r="AH8" s="11">
        <v>50</v>
      </c>
      <c r="AI8" s="11">
        <v>50</v>
      </c>
      <c r="AJ8" s="11">
        <v>67</v>
      </c>
      <c r="AK8" s="11">
        <v>65</v>
      </c>
      <c r="AL8" s="11">
        <v>51</v>
      </c>
      <c r="AM8" s="11">
        <v>44</v>
      </c>
      <c r="AN8" s="11">
        <v>38</v>
      </c>
      <c r="AO8" s="11">
        <v>28</v>
      </c>
      <c r="AP8" s="11">
        <v>46</v>
      </c>
      <c r="AQ8" s="11">
        <v>30</v>
      </c>
      <c r="AR8" s="11">
        <v>18</v>
      </c>
      <c r="AS8" s="11">
        <v>10</v>
      </c>
      <c r="AT8" s="11">
        <v>13</v>
      </c>
      <c r="AU8" s="11">
        <v>21</v>
      </c>
      <c r="AV8" s="11"/>
      <c r="AW8" s="11">
        <v>349</v>
      </c>
      <c r="AX8" s="11">
        <v>256</v>
      </c>
      <c r="AY8" s="11"/>
      <c r="AZ8" s="11">
        <v>216</v>
      </c>
      <c r="BA8" s="11">
        <v>151</v>
      </c>
      <c r="BB8" s="11" t="s">
        <v>97</v>
      </c>
      <c r="BC8" s="11">
        <v>47</v>
      </c>
      <c r="BD8" s="11">
        <v>57</v>
      </c>
      <c r="BE8" s="11">
        <v>119</v>
      </c>
      <c r="BF8" s="11">
        <v>12</v>
      </c>
      <c r="BG8" s="11"/>
      <c r="BH8" s="11">
        <v>230</v>
      </c>
      <c r="BI8" s="11">
        <v>265</v>
      </c>
      <c r="BJ8" s="11">
        <v>62</v>
      </c>
      <c r="BK8" s="11"/>
      <c r="BL8" s="11">
        <v>205</v>
      </c>
      <c r="BM8" s="11">
        <v>207</v>
      </c>
      <c r="BN8" s="11">
        <v>41</v>
      </c>
      <c r="BO8" s="11">
        <v>9</v>
      </c>
      <c r="BP8" s="11">
        <v>55</v>
      </c>
      <c r="BQ8" s="11"/>
      <c r="BR8" s="11">
        <v>104</v>
      </c>
      <c r="BS8" s="11">
        <v>267</v>
      </c>
      <c r="BT8" s="11">
        <v>36</v>
      </c>
    </row>
    <row r="9" spans="2:72" x14ac:dyDescent="0.25">
      <c r="B9" s="15" t="s">
        <v>135</v>
      </c>
      <c r="C9" s="14">
        <v>3.0739910086140999E-2</v>
      </c>
      <c r="D9" s="14">
        <v>3.1679988157141903E-2</v>
      </c>
      <c r="E9" s="14">
        <v>3.00142338663601E-2</v>
      </c>
      <c r="F9" s="14"/>
      <c r="G9" s="14">
        <v>4.8595469680319699E-2</v>
      </c>
      <c r="H9" s="14">
        <v>1.23191181374927E-2</v>
      </c>
      <c r="I9" s="14">
        <v>4.0231291551578501E-2</v>
      </c>
      <c r="J9" s="14">
        <v>4.6031521781966601E-2</v>
      </c>
      <c r="K9" s="14">
        <v>2.0140079482614499E-2</v>
      </c>
      <c r="L9" s="14">
        <v>2.08675812107284E-2</v>
      </c>
      <c r="M9" s="14"/>
      <c r="N9" s="14">
        <v>3.0458500779460499E-2</v>
      </c>
      <c r="O9" s="14">
        <v>3.6490355414702698E-2</v>
      </c>
      <c r="P9" s="14">
        <v>2.51840578011376E-2</v>
      </c>
      <c r="Q9" s="14">
        <v>3.0383688039326302E-2</v>
      </c>
      <c r="R9" s="14"/>
      <c r="S9" s="14">
        <v>4.0033634416650102E-2</v>
      </c>
      <c r="T9" s="14">
        <v>3.5935609865611402E-2</v>
      </c>
      <c r="U9" s="14">
        <v>3.4794757235363898E-2</v>
      </c>
      <c r="V9" s="14">
        <v>5.6321427920283801E-2</v>
      </c>
      <c r="W9" s="14">
        <v>4.9300535007608899E-2</v>
      </c>
      <c r="X9" s="14">
        <v>1.4406430614958899E-2</v>
      </c>
      <c r="Y9" s="14">
        <v>0</v>
      </c>
      <c r="Z9" s="14">
        <v>0</v>
      </c>
      <c r="AA9" s="14">
        <v>2.86024579319764E-2</v>
      </c>
      <c r="AB9" s="14">
        <v>5.8232918664836202E-2</v>
      </c>
      <c r="AC9" s="14">
        <v>0</v>
      </c>
      <c r="AD9" s="14">
        <v>0</v>
      </c>
      <c r="AE9" s="14"/>
      <c r="AF9" s="14">
        <v>0.30776535846893999</v>
      </c>
      <c r="AG9" s="14">
        <v>0</v>
      </c>
      <c r="AH9" s="14">
        <v>4.7540387442161602E-2</v>
      </c>
      <c r="AI9" s="14">
        <v>0</v>
      </c>
      <c r="AJ9" s="14">
        <v>1.3136697780683699E-2</v>
      </c>
      <c r="AK9" s="14">
        <v>2.3285171934624E-2</v>
      </c>
      <c r="AL9" s="14">
        <v>7.3846321838450996E-2</v>
      </c>
      <c r="AM9" s="14">
        <v>4.1562498452856401E-2</v>
      </c>
      <c r="AN9" s="14">
        <v>2.7217927443724199E-2</v>
      </c>
      <c r="AO9" s="14">
        <v>0</v>
      </c>
      <c r="AP9" s="14">
        <v>3.4088167647173602E-2</v>
      </c>
      <c r="AQ9" s="14">
        <v>6.4895702899757393E-2</v>
      </c>
      <c r="AR9" s="14">
        <v>5.8078303686781997E-2</v>
      </c>
      <c r="AS9" s="14">
        <v>0</v>
      </c>
      <c r="AT9" s="14">
        <v>7.9925006640598706E-2</v>
      </c>
      <c r="AU9" s="14">
        <v>3.9825859801834902E-2</v>
      </c>
      <c r="AV9" s="14"/>
      <c r="AW9" s="14">
        <v>2.65616897152889E-2</v>
      </c>
      <c r="AX9" s="14">
        <v>3.6441960571281601E-2</v>
      </c>
      <c r="AY9" s="14"/>
      <c r="AZ9" s="14">
        <v>2.9760780338165101E-2</v>
      </c>
      <c r="BA9" s="14">
        <v>2.9312162783144399E-2</v>
      </c>
      <c r="BB9" s="14" t="s">
        <v>98</v>
      </c>
      <c r="BC9" s="14">
        <v>2.53783012581358E-2</v>
      </c>
      <c r="BD9" s="14">
        <v>6.0960843608610801E-2</v>
      </c>
      <c r="BE9" s="14">
        <v>2.58376403752196E-2</v>
      </c>
      <c r="BF9" s="14">
        <v>0</v>
      </c>
      <c r="BG9" s="14"/>
      <c r="BH9" s="14">
        <v>3.7439367418216601E-2</v>
      </c>
      <c r="BI9" s="14">
        <v>2.0370523824954301E-2</v>
      </c>
      <c r="BJ9" s="14">
        <v>1.9181342481369299E-2</v>
      </c>
      <c r="BK9" s="14"/>
      <c r="BL9" s="14">
        <v>4.4189521091829997E-2</v>
      </c>
      <c r="BM9" s="14">
        <v>1.29441889518031E-2</v>
      </c>
      <c r="BN9" s="14">
        <v>3.7428655346096601E-2</v>
      </c>
      <c r="BO9" s="14">
        <v>0</v>
      </c>
      <c r="BP9" s="14">
        <v>5.0837157547602499E-2</v>
      </c>
      <c r="BQ9" s="14"/>
      <c r="BR9" s="14">
        <v>4.72929178184971E-2</v>
      </c>
      <c r="BS9" s="14">
        <v>2.15733069860722E-2</v>
      </c>
      <c r="BT9" s="14">
        <v>4.3583736701499898E-2</v>
      </c>
    </row>
    <row r="10" spans="2:72" ht="30" x14ac:dyDescent="0.25">
      <c r="B10" s="15" t="s">
        <v>136</v>
      </c>
      <c r="C10" s="14">
        <v>0.15100856623240499</v>
      </c>
      <c r="D10" s="14">
        <v>0.11931750813872399</v>
      </c>
      <c r="E10" s="14">
        <v>0.18274703171199799</v>
      </c>
      <c r="F10" s="14"/>
      <c r="G10" s="14">
        <v>0.174899365776712</v>
      </c>
      <c r="H10" s="14">
        <v>0.10427558907401301</v>
      </c>
      <c r="I10" s="14">
        <v>0.108024948471241</v>
      </c>
      <c r="J10" s="14">
        <v>0.14746773189843501</v>
      </c>
      <c r="K10" s="14">
        <v>0.14279943200894701</v>
      </c>
      <c r="L10" s="14">
        <v>0.20218847981542801</v>
      </c>
      <c r="M10" s="14"/>
      <c r="N10" s="14">
        <v>0.15562403529691601</v>
      </c>
      <c r="O10" s="14">
        <v>0.158472986532323</v>
      </c>
      <c r="P10" s="14">
        <v>0.12855092541917101</v>
      </c>
      <c r="Q10" s="14">
        <v>0.15177852087409199</v>
      </c>
      <c r="R10" s="14"/>
      <c r="S10" s="14">
        <v>8.6912167052088596E-2</v>
      </c>
      <c r="T10" s="14">
        <v>0.19273544821213401</v>
      </c>
      <c r="U10" s="14">
        <v>0.187472318392919</v>
      </c>
      <c r="V10" s="14">
        <v>6.6754303599455903E-2</v>
      </c>
      <c r="W10" s="14">
        <v>0.109914878509077</v>
      </c>
      <c r="X10" s="14">
        <v>0.132201864928913</v>
      </c>
      <c r="Y10" s="14">
        <v>0.170111097392248</v>
      </c>
      <c r="Z10" s="14">
        <v>0.48825417047987901</v>
      </c>
      <c r="AA10" s="14">
        <v>0.20030968887309</v>
      </c>
      <c r="AB10" s="14">
        <v>0.17733801059613599</v>
      </c>
      <c r="AC10" s="14">
        <v>0.12616095527263599</v>
      </c>
      <c r="AD10" s="14">
        <v>6.5100765139290695E-2</v>
      </c>
      <c r="AE10" s="14"/>
      <c r="AF10" s="14">
        <v>0</v>
      </c>
      <c r="AG10" s="14">
        <v>0.177230075046345</v>
      </c>
      <c r="AH10" s="14">
        <v>0.180365099491609</v>
      </c>
      <c r="AI10" s="14">
        <v>0.21154677348022499</v>
      </c>
      <c r="AJ10" s="14">
        <v>0.179663844451039</v>
      </c>
      <c r="AK10" s="14">
        <v>0.118064344025242</v>
      </c>
      <c r="AL10" s="14">
        <v>0.149601907331946</v>
      </c>
      <c r="AM10" s="14">
        <v>0.10730874856282401</v>
      </c>
      <c r="AN10" s="14">
        <v>0.15737055989460699</v>
      </c>
      <c r="AO10" s="14">
        <v>9.0458421808968598E-2</v>
      </c>
      <c r="AP10" s="14">
        <v>0.11347893000224001</v>
      </c>
      <c r="AQ10" s="14">
        <v>0.21228805660890299</v>
      </c>
      <c r="AR10" s="14">
        <v>0.121329860344908</v>
      </c>
      <c r="AS10" s="14">
        <v>0</v>
      </c>
      <c r="AT10" s="14">
        <v>6.0745578137349002E-2</v>
      </c>
      <c r="AU10" s="14">
        <v>0.191955780363571</v>
      </c>
      <c r="AV10" s="14"/>
      <c r="AW10" s="14">
        <v>0.15025120624271801</v>
      </c>
      <c r="AX10" s="14">
        <v>0.15204214141832501</v>
      </c>
      <c r="AY10" s="14"/>
      <c r="AZ10" s="14">
        <v>0.18184170922371701</v>
      </c>
      <c r="BA10" s="14">
        <v>0.114615477136307</v>
      </c>
      <c r="BB10" s="14" t="s">
        <v>98</v>
      </c>
      <c r="BC10" s="14">
        <v>0.150355813265691</v>
      </c>
      <c r="BD10" s="14">
        <v>0.188783311273304</v>
      </c>
      <c r="BE10" s="14">
        <v>0.12761296177911</v>
      </c>
      <c r="BF10" s="14">
        <v>0.15404238761499101</v>
      </c>
      <c r="BG10" s="14"/>
      <c r="BH10" s="14">
        <v>0.164617232669034</v>
      </c>
      <c r="BI10" s="14">
        <v>0.11652268755464799</v>
      </c>
      <c r="BJ10" s="14">
        <v>0.20420761631755899</v>
      </c>
      <c r="BK10" s="14"/>
      <c r="BL10" s="14">
        <v>0.176992032588737</v>
      </c>
      <c r="BM10" s="14">
        <v>0.14438408540894701</v>
      </c>
      <c r="BN10" s="14">
        <v>8.2198771936870502E-2</v>
      </c>
      <c r="BO10" s="14">
        <v>0.33822878554955799</v>
      </c>
      <c r="BP10" s="14">
        <v>0.15619070059593601</v>
      </c>
      <c r="BQ10" s="14"/>
      <c r="BR10" s="14">
        <v>0.211941120502039</v>
      </c>
      <c r="BS10" s="14">
        <v>0.14910224196607</v>
      </c>
      <c r="BT10" s="14">
        <v>8.2882903472261293E-2</v>
      </c>
    </row>
    <row r="11" spans="2:72" ht="30" x14ac:dyDescent="0.25">
      <c r="B11" s="15" t="s">
        <v>137</v>
      </c>
      <c r="C11" s="14">
        <v>0.23228985103195801</v>
      </c>
      <c r="D11" s="14">
        <v>0.21378024466304599</v>
      </c>
      <c r="E11" s="14">
        <v>0.25171007018254798</v>
      </c>
      <c r="F11" s="14"/>
      <c r="G11" s="14">
        <v>0.220207135616345</v>
      </c>
      <c r="H11" s="14">
        <v>0.23435774442326299</v>
      </c>
      <c r="I11" s="14">
        <v>0.16989512525660699</v>
      </c>
      <c r="J11" s="14">
        <v>0.29365954879858702</v>
      </c>
      <c r="K11" s="14">
        <v>0.22391108781732399</v>
      </c>
      <c r="L11" s="14">
        <v>0.23901870570884601</v>
      </c>
      <c r="M11" s="14"/>
      <c r="N11" s="14">
        <v>0.21026545395912699</v>
      </c>
      <c r="O11" s="14">
        <v>0.24369161321156499</v>
      </c>
      <c r="P11" s="14">
        <v>0.22169072760310901</v>
      </c>
      <c r="Q11" s="14">
        <v>0.24992169968082301</v>
      </c>
      <c r="R11" s="14"/>
      <c r="S11" s="14">
        <v>0.246755783441483</v>
      </c>
      <c r="T11" s="14">
        <v>0.214364060491298</v>
      </c>
      <c r="U11" s="14">
        <v>0.33715216739630999</v>
      </c>
      <c r="V11" s="14">
        <v>0.13408320326204501</v>
      </c>
      <c r="W11" s="14">
        <v>0.26697280635408399</v>
      </c>
      <c r="X11" s="14">
        <v>0.22182986250011699</v>
      </c>
      <c r="Y11" s="14">
        <v>0.108246370084293</v>
      </c>
      <c r="Z11" s="14">
        <v>0.167301200477494</v>
      </c>
      <c r="AA11" s="14">
        <v>0.26246544788436199</v>
      </c>
      <c r="AB11" s="14">
        <v>0.236975491262994</v>
      </c>
      <c r="AC11" s="14">
        <v>0.41017371358721899</v>
      </c>
      <c r="AD11" s="14">
        <v>0.25707829077107403</v>
      </c>
      <c r="AE11" s="14"/>
      <c r="AF11" s="14">
        <v>0</v>
      </c>
      <c r="AG11" s="14">
        <v>0.15515175383292901</v>
      </c>
      <c r="AH11" s="14">
        <v>0.30802062397047197</v>
      </c>
      <c r="AI11" s="14">
        <v>0.307775262930091</v>
      </c>
      <c r="AJ11" s="14">
        <v>0.228535365138168</v>
      </c>
      <c r="AK11" s="14">
        <v>0.29983590576339098</v>
      </c>
      <c r="AL11" s="14">
        <v>0.20127884730387699</v>
      </c>
      <c r="AM11" s="14">
        <v>0.26244031202914397</v>
      </c>
      <c r="AN11" s="14">
        <v>0.121603388933901</v>
      </c>
      <c r="AO11" s="14">
        <v>0.25317374932904302</v>
      </c>
      <c r="AP11" s="14">
        <v>0.32963945356817898</v>
      </c>
      <c r="AQ11" s="14">
        <v>0.13406835529450101</v>
      </c>
      <c r="AR11" s="14">
        <v>0.14652846675144501</v>
      </c>
      <c r="AS11" s="14">
        <v>0.20351208434533699</v>
      </c>
      <c r="AT11" s="14">
        <v>0.17052650693105001</v>
      </c>
      <c r="AU11" s="14">
        <v>0.214264291078748</v>
      </c>
      <c r="AV11" s="14"/>
      <c r="AW11" s="14">
        <v>0.26420613562161699</v>
      </c>
      <c r="AX11" s="14">
        <v>0.18873344426655</v>
      </c>
      <c r="AY11" s="14"/>
      <c r="AZ11" s="14">
        <v>0.23129001035168101</v>
      </c>
      <c r="BA11" s="14">
        <v>0.25326431522890303</v>
      </c>
      <c r="BB11" s="14" t="s">
        <v>98</v>
      </c>
      <c r="BC11" s="14">
        <v>0.227556519936257</v>
      </c>
      <c r="BD11" s="14">
        <v>0.30029169987882798</v>
      </c>
      <c r="BE11" s="14">
        <v>0.19679029210935001</v>
      </c>
      <c r="BF11" s="14">
        <v>9.6622567487136601E-2</v>
      </c>
      <c r="BG11" s="14"/>
      <c r="BH11" s="14">
        <v>0.27840549185692698</v>
      </c>
      <c r="BI11" s="14">
        <v>0.22925393226192201</v>
      </c>
      <c r="BJ11" s="14">
        <v>0.103072996989456</v>
      </c>
      <c r="BK11" s="14"/>
      <c r="BL11" s="14">
        <v>0.25427143712482397</v>
      </c>
      <c r="BM11" s="14">
        <v>0.219947196379389</v>
      </c>
      <c r="BN11" s="14">
        <v>0.24230213842957901</v>
      </c>
      <c r="BO11" s="14">
        <v>0.18081736852493999</v>
      </c>
      <c r="BP11" s="14">
        <v>0.20358221721122599</v>
      </c>
      <c r="BQ11" s="14"/>
      <c r="BR11" s="14">
        <v>0.25380458282125601</v>
      </c>
      <c r="BS11" s="14">
        <v>0.24007210204038101</v>
      </c>
      <c r="BT11" s="14">
        <v>0.22811518504561801</v>
      </c>
    </row>
    <row r="12" spans="2:72" ht="30" x14ac:dyDescent="0.25">
      <c r="B12" s="15" t="s">
        <v>138</v>
      </c>
      <c r="C12" s="14">
        <v>0.14232311881169801</v>
      </c>
      <c r="D12" s="14">
        <v>0.150153818866755</v>
      </c>
      <c r="E12" s="14">
        <v>0.135581434094005</v>
      </c>
      <c r="F12" s="14"/>
      <c r="G12" s="14">
        <v>0.141533873280418</v>
      </c>
      <c r="H12" s="14">
        <v>7.9037719932869094E-2</v>
      </c>
      <c r="I12" s="14">
        <v>0.17913061093266899</v>
      </c>
      <c r="J12" s="14">
        <v>0.18070575117025101</v>
      </c>
      <c r="K12" s="14">
        <v>0.181916429732388</v>
      </c>
      <c r="L12" s="14">
        <v>0.111306512954413</v>
      </c>
      <c r="M12" s="14"/>
      <c r="N12" s="14">
        <v>0.14754972163918001</v>
      </c>
      <c r="O12" s="14">
        <v>0.13562283734450001</v>
      </c>
      <c r="P12" s="14">
        <v>0.145871303125304</v>
      </c>
      <c r="Q12" s="14">
        <v>0.142502378563161</v>
      </c>
      <c r="R12" s="14"/>
      <c r="S12" s="14">
        <v>0.106679290096979</v>
      </c>
      <c r="T12" s="14">
        <v>0.12683068555771301</v>
      </c>
      <c r="U12" s="14">
        <v>9.6038998067664E-2</v>
      </c>
      <c r="V12" s="14">
        <v>0.16820353010256001</v>
      </c>
      <c r="W12" s="14">
        <v>0.21702660665603499</v>
      </c>
      <c r="X12" s="14">
        <v>0.120248131959733</v>
      </c>
      <c r="Y12" s="14">
        <v>0.20470806408596601</v>
      </c>
      <c r="Z12" s="14">
        <v>0.17479301015720999</v>
      </c>
      <c r="AA12" s="14">
        <v>0.123684574805157</v>
      </c>
      <c r="AB12" s="14">
        <v>0.141851701087614</v>
      </c>
      <c r="AC12" s="14">
        <v>0.136697569972003</v>
      </c>
      <c r="AD12" s="14">
        <v>0.212170503575103</v>
      </c>
      <c r="AE12" s="14"/>
      <c r="AF12" s="14">
        <v>0</v>
      </c>
      <c r="AG12" s="14">
        <v>0.15019182780104701</v>
      </c>
      <c r="AH12" s="14">
        <v>9.2227478412625699E-2</v>
      </c>
      <c r="AI12" s="14">
        <v>0.15027252129924501</v>
      </c>
      <c r="AJ12" s="14">
        <v>0.16564570620369801</v>
      </c>
      <c r="AK12" s="14">
        <v>0.11985306352820201</v>
      </c>
      <c r="AL12" s="14">
        <v>0.26294075070071199</v>
      </c>
      <c r="AM12" s="14">
        <v>8.6713495126463994E-2</v>
      </c>
      <c r="AN12" s="14">
        <v>0.16714691562703199</v>
      </c>
      <c r="AO12" s="14">
        <v>0.11172607055244201</v>
      </c>
      <c r="AP12" s="14">
        <v>0.15837236478907099</v>
      </c>
      <c r="AQ12" s="14">
        <v>6.6224314012738303E-2</v>
      </c>
      <c r="AR12" s="14">
        <v>0.25326625523684698</v>
      </c>
      <c r="AS12" s="14">
        <v>0.180764114070425</v>
      </c>
      <c r="AT12" s="14">
        <v>8.0030215142845001E-2</v>
      </c>
      <c r="AU12" s="14">
        <v>6.3743458995085794E-2</v>
      </c>
      <c r="AV12" s="14"/>
      <c r="AW12" s="14">
        <v>0.133481856332479</v>
      </c>
      <c r="AX12" s="14">
        <v>0.154388859853166</v>
      </c>
      <c r="AY12" s="14"/>
      <c r="AZ12" s="14">
        <v>0.13429123103332799</v>
      </c>
      <c r="BA12" s="14">
        <v>0.11662090091091699</v>
      </c>
      <c r="BB12" s="14" t="s">
        <v>98</v>
      </c>
      <c r="BC12" s="14">
        <v>0.24172029794608099</v>
      </c>
      <c r="BD12" s="14">
        <v>0.108675874346522</v>
      </c>
      <c r="BE12" s="14">
        <v>0.16558288411747399</v>
      </c>
      <c r="BF12" s="14">
        <v>9.4009735029629199E-2</v>
      </c>
      <c r="BG12" s="14"/>
      <c r="BH12" s="14">
        <v>0.139899083334839</v>
      </c>
      <c r="BI12" s="14">
        <v>0.14803959200351999</v>
      </c>
      <c r="BJ12" s="14">
        <v>9.6084286306793207E-2</v>
      </c>
      <c r="BK12" s="14"/>
      <c r="BL12" s="14">
        <v>0.138696025607354</v>
      </c>
      <c r="BM12" s="14">
        <v>0.14921355583367499</v>
      </c>
      <c r="BN12" s="14">
        <v>0.12377510337879501</v>
      </c>
      <c r="BO12" s="14">
        <v>0.24444839144839001</v>
      </c>
      <c r="BP12" s="14">
        <v>9.6685425685232002E-2</v>
      </c>
      <c r="BQ12" s="14"/>
      <c r="BR12" s="14">
        <v>9.8146574424018598E-2</v>
      </c>
      <c r="BS12" s="14">
        <v>0.15664691880142001</v>
      </c>
      <c r="BT12" s="14">
        <v>8.4383781980612804E-2</v>
      </c>
    </row>
    <row r="13" spans="2:72" ht="30" x14ac:dyDescent="0.25">
      <c r="B13" s="15" t="s">
        <v>139</v>
      </c>
      <c r="C13" s="14">
        <v>9.2359027284919404E-2</v>
      </c>
      <c r="D13" s="14">
        <v>0.102347442317303</v>
      </c>
      <c r="E13" s="14">
        <v>8.3213243681039897E-2</v>
      </c>
      <c r="F13" s="14"/>
      <c r="G13" s="14">
        <v>0.123290165555984</v>
      </c>
      <c r="H13" s="14">
        <v>0.126059414136275</v>
      </c>
      <c r="I13" s="14">
        <v>0.10780002691081</v>
      </c>
      <c r="J13" s="14">
        <v>6.4471379720338798E-2</v>
      </c>
      <c r="K13" s="14">
        <v>2.9737346514876001E-2</v>
      </c>
      <c r="L13" s="14">
        <v>9.6648635348492606E-2</v>
      </c>
      <c r="M13" s="14"/>
      <c r="N13" s="14">
        <v>0.110205821013903</v>
      </c>
      <c r="O13" s="14">
        <v>8.1316324293457906E-2</v>
      </c>
      <c r="P13" s="14">
        <v>0.101784916613257</v>
      </c>
      <c r="Q13" s="14">
        <v>7.7268365550758805E-2</v>
      </c>
      <c r="R13" s="14"/>
      <c r="S13" s="14">
        <v>5.8001985508613997E-2</v>
      </c>
      <c r="T13" s="14">
        <v>0.105407915533304</v>
      </c>
      <c r="U13" s="14">
        <v>0.11370497302638299</v>
      </c>
      <c r="V13" s="14">
        <v>0.12736628878643599</v>
      </c>
      <c r="W13" s="14">
        <v>6.2457511572359597E-2</v>
      </c>
      <c r="X13" s="14">
        <v>0.16189794736589799</v>
      </c>
      <c r="Y13" s="14">
        <v>0.139715888085368</v>
      </c>
      <c r="Z13" s="14">
        <v>0</v>
      </c>
      <c r="AA13" s="14">
        <v>0.110662922114749</v>
      </c>
      <c r="AB13" s="14">
        <v>0</v>
      </c>
      <c r="AC13" s="14">
        <v>6.9816763455493702E-2</v>
      </c>
      <c r="AD13" s="14">
        <v>0</v>
      </c>
      <c r="AE13" s="14"/>
      <c r="AF13" s="14">
        <v>0</v>
      </c>
      <c r="AG13" s="14">
        <v>0.123441972850469</v>
      </c>
      <c r="AH13" s="14">
        <v>6.5240637301005003E-2</v>
      </c>
      <c r="AI13" s="14">
        <v>6.2619501301629299E-2</v>
      </c>
      <c r="AJ13" s="14">
        <v>8.8977588744140607E-2</v>
      </c>
      <c r="AK13" s="14">
        <v>7.1103267628013903E-2</v>
      </c>
      <c r="AL13" s="14">
        <v>5.39781722970685E-2</v>
      </c>
      <c r="AM13" s="14">
        <v>9.7676780386386303E-2</v>
      </c>
      <c r="AN13" s="14">
        <v>0.16451191643690199</v>
      </c>
      <c r="AO13" s="14">
        <v>2.8867898934755502E-2</v>
      </c>
      <c r="AP13" s="14">
        <v>0.101624211703046</v>
      </c>
      <c r="AQ13" s="14">
        <v>0.164867884420106</v>
      </c>
      <c r="AR13" s="14">
        <v>0.15458685484533999</v>
      </c>
      <c r="AS13" s="14">
        <v>7.7155551659387894E-2</v>
      </c>
      <c r="AT13" s="14">
        <v>7.9925006640598706E-2</v>
      </c>
      <c r="AU13" s="14">
        <v>3.8163374648081401E-2</v>
      </c>
      <c r="AV13" s="14"/>
      <c r="AW13" s="14">
        <v>9.0251004740243806E-2</v>
      </c>
      <c r="AX13" s="14">
        <v>9.5235862374186006E-2</v>
      </c>
      <c r="AY13" s="14"/>
      <c r="AZ13" s="14">
        <v>7.6508056591136298E-2</v>
      </c>
      <c r="BA13" s="14">
        <v>0.109187119667032</v>
      </c>
      <c r="BB13" s="14" t="s">
        <v>98</v>
      </c>
      <c r="BC13" s="14">
        <v>0.101114091124634</v>
      </c>
      <c r="BD13" s="14">
        <v>3.9254908065209898E-2</v>
      </c>
      <c r="BE13" s="14">
        <v>0.127749053439601</v>
      </c>
      <c r="BF13" s="14">
        <v>6.0991365391493697E-2</v>
      </c>
      <c r="BG13" s="14"/>
      <c r="BH13" s="14">
        <v>8.8244677566597499E-2</v>
      </c>
      <c r="BI13" s="14">
        <v>9.0145752308627203E-2</v>
      </c>
      <c r="BJ13" s="14">
        <v>0.148136449290799</v>
      </c>
      <c r="BK13" s="14"/>
      <c r="BL13" s="14">
        <v>7.3875134270044204E-2</v>
      </c>
      <c r="BM13" s="14">
        <v>0.102606723126427</v>
      </c>
      <c r="BN13" s="14">
        <v>0.147092532047045</v>
      </c>
      <c r="BO13" s="14">
        <v>0.103249969673054</v>
      </c>
      <c r="BP13" s="14">
        <v>0.14431347021214999</v>
      </c>
      <c r="BQ13" s="14"/>
      <c r="BR13" s="14">
        <v>6.6809445660837699E-2</v>
      </c>
      <c r="BS13" s="14">
        <v>0.105582471078024</v>
      </c>
      <c r="BT13" s="14">
        <v>0.182668559744354</v>
      </c>
    </row>
    <row r="14" spans="2:72" ht="30" x14ac:dyDescent="0.25">
      <c r="B14" s="15" t="s">
        <v>140</v>
      </c>
      <c r="C14" s="14">
        <v>9.5392155382947499E-2</v>
      </c>
      <c r="D14" s="14">
        <v>0.110948152649018</v>
      </c>
      <c r="E14" s="14">
        <v>8.0851607828673205E-2</v>
      </c>
      <c r="F14" s="14"/>
      <c r="G14" s="14">
        <v>7.8526790574184005E-2</v>
      </c>
      <c r="H14" s="14">
        <v>0.17798428576872899</v>
      </c>
      <c r="I14" s="14">
        <v>0.13262458651270101</v>
      </c>
      <c r="J14" s="14">
        <v>7.0482613790779497E-2</v>
      </c>
      <c r="K14" s="14">
        <v>8.6593832619200201E-2</v>
      </c>
      <c r="L14" s="14">
        <v>4.9579478298672999E-2</v>
      </c>
      <c r="M14" s="14"/>
      <c r="N14" s="14">
        <v>0.107469591565725</v>
      </c>
      <c r="O14" s="14">
        <v>7.7824380321114398E-2</v>
      </c>
      <c r="P14" s="14">
        <v>0.136869323209209</v>
      </c>
      <c r="Q14" s="14">
        <v>6.6534236794917295E-2</v>
      </c>
      <c r="R14" s="14"/>
      <c r="S14" s="14">
        <v>0.119565847881914</v>
      </c>
      <c r="T14" s="14">
        <v>0.109572755280209</v>
      </c>
      <c r="U14" s="14">
        <v>5.5885762392970301E-2</v>
      </c>
      <c r="V14" s="14">
        <v>0.114448368854145</v>
      </c>
      <c r="W14" s="14">
        <v>5.7508395921321898E-2</v>
      </c>
      <c r="X14" s="14">
        <v>9.8407440298459298E-2</v>
      </c>
      <c r="Y14" s="14">
        <v>9.0581333689752006E-2</v>
      </c>
      <c r="Z14" s="14">
        <v>6.9404564916904304E-2</v>
      </c>
      <c r="AA14" s="14">
        <v>7.5565277921326293E-2</v>
      </c>
      <c r="AB14" s="14">
        <v>8.5731019965047006E-2</v>
      </c>
      <c r="AC14" s="14">
        <v>5.63732749428935E-2</v>
      </c>
      <c r="AD14" s="14">
        <v>0.186137392556954</v>
      </c>
      <c r="AE14" s="14"/>
      <c r="AF14" s="14">
        <v>0.39391955840555698</v>
      </c>
      <c r="AG14" s="14">
        <v>5.4628649901032098E-2</v>
      </c>
      <c r="AH14" s="14">
        <v>5.9934370311329699E-2</v>
      </c>
      <c r="AI14" s="14">
        <v>9.0927990271438094E-2</v>
      </c>
      <c r="AJ14" s="14">
        <v>6.9659480597512896E-2</v>
      </c>
      <c r="AK14" s="14">
        <v>8.4912061357022603E-2</v>
      </c>
      <c r="AL14" s="14">
        <v>7.0120657574902295E-2</v>
      </c>
      <c r="AM14" s="14">
        <v>0.111210855593476</v>
      </c>
      <c r="AN14" s="14">
        <v>0.12962798387118299</v>
      </c>
      <c r="AO14" s="14">
        <v>0.25746584517082599</v>
      </c>
      <c r="AP14" s="14">
        <v>9.4322384957347294E-2</v>
      </c>
      <c r="AQ14" s="14">
        <v>0.12256570763824</v>
      </c>
      <c r="AR14" s="14">
        <v>0.17211466750235399</v>
      </c>
      <c r="AS14" s="14">
        <v>0</v>
      </c>
      <c r="AT14" s="14">
        <v>0.27939767735391902</v>
      </c>
      <c r="AU14" s="14">
        <v>5.3011747159631598E-2</v>
      </c>
      <c r="AV14" s="14"/>
      <c r="AW14" s="14">
        <v>9.2012961803062399E-2</v>
      </c>
      <c r="AX14" s="14">
        <v>0.100003767667926</v>
      </c>
      <c r="AY14" s="14"/>
      <c r="AZ14" s="14">
        <v>7.5574609777665502E-2</v>
      </c>
      <c r="BA14" s="14">
        <v>0.116827504161808</v>
      </c>
      <c r="BB14" s="14" t="s">
        <v>98</v>
      </c>
      <c r="BC14" s="14">
        <v>1.9569267151464301E-2</v>
      </c>
      <c r="BD14" s="14">
        <v>0.101373056166944</v>
      </c>
      <c r="BE14" s="14">
        <v>0.12356555552451701</v>
      </c>
      <c r="BF14" s="14">
        <v>6.5075914220229902E-2</v>
      </c>
      <c r="BG14" s="14"/>
      <c r="BH14" s="14">
        <v>6.7990587495813798E-2</v>
      </c>
      <c r="BI14" s="14">
        <v>0.104974073342973</v>
      </c>
      <c r="BJ14" s="14">
        <v>0.16877329628745</v>
      </c>
      <c r="BK14" s="14"/>
      <c r="BL14" s="14">
        <v>8.78972258330801E-2</v>
      </c>
      <c r="BM14" s="14">
        <v>9.3574771031981793E-2</v>
      </c>
      <c r="BN14" s="14">
        <v>7.6783323092891501E-2</v>
      </c>
      <c r="BO14" s="14">
        <v>0</v>
      </c>
      <c r="BP14" s="14">
        <v>0.117942757738971</v>
      </c>
      <c r="BQ14" s="14"/>
      <c r="BR14" s="14">
        <v>0.12230071399209499</v>
      </c>
      <c r="BS14" s="14">
        <v>9.2883747132049194E-2</v>
      </c>
      <c r="BT14" s="14">
        <v>0.13057869576630399</v>
      </c>
    </row>
    <row r="15" spans="2:72" ht="30" x14ac:dyDescent="0.25">
      <c r="B15" s="15" t="s">
        <v>141</v>
      </c>
      <c r="C15" s="14">
        <v>2.95035541803986E-2</v>
      </c>
      <c r="D15" s="14">
        <v>3.4164601899211701E-2</v>
      </c>
      <c r="E15" s="14">
        <v>2.1589456086073398E-2</v>
      </c>
      <c r="F15" s="14"/>
      <c r="G15" s="14">
        <v>1.19634678207619E-2</v>
      </c>
      <c r="H15" s="14">
        <v>5.1167051431223298E-2</v>
      </c>
      <c r="I15" s="14">
        <v>7.7175551767985698E-2</v>
      </c>
      <c r="J15" s="14">
        <v>1.1110135408467401E-2</v>
      </c>
      <c r="K15" s="14">
        <v>4.4746965840017999E-2</v>
      </c>
      <c r="L15" s="14">
        <v>0</v>
      </c>
      <c r="M15" s="14"/>
      <c r="N15" s="14">
        <v>3.09456213319215E-2</v>
      </c>
      <c r="O15" s="14">
        <v>2.8276560649988701E-2</v>
      </c>
      <c r="P15" s="14">
        <v>6.4962965251634003E-2</v>
      </c>
      <c r="Q15" s="14">
        <v>0</v>
      </c>
      <c r="R15" s="14"/>
      <c r="S15" s="14">
        <v>5.8339475706706501E-2</v>
      </c>
      <c r="T15" s="14">
        <v>0</v>
      </c>
      <c r="U15" s="14">
        <v>3.9816413982156802E-2</v>
      </c>
      <c r="V15" s="14">
        <v>3.0418791936670998E-2</v>
      </c>
      <c r="W15" s="14">
        <v>0</v>
      </c>
      <c r="X15" s="14">
        <v>2.5590549184333299E-2</v>
      </c>
      <c r="Y15" s="14">
        <v>3.5366015962949603E-2</v>
      </c>
      <c r="Z15" s="14">
        <v>0</v>
      </c>
      <c r="AA15" s="14">
        <v>1.30885731509831E-2</v>
      </c>
      <c r="AB15" s="14">
        <v>5.5854053479478499E-2</v>
      </c>
      <c r="AC15" s="14">
        <v>4.0869934346140897E-2</v>
      </c>
      <c r="AD15" s="14">
        <v>6.5414545815520198E-2</v>
      </c>
      <c r="AE15" s="14"/>
      <c r="AF15" s="14">
        <v>0</v>
      </c>
      <c r="AG15" s="14">
        <v>4.7814959252424002E-2</v>
      </c>
      <c r="AH15" s="14">
        <v>0</v>
      </c>
      <c r="AI15" s="14">
        <v>1.6556249855572601E-2</v>
      </c>
      <c r="AJ15" s="14">
        <v>3.6472981959252998E-2</v>
      </c>
      <c r="AK15" s="14">
        <v>1.12916371706435E-2</v>
      </c>
      <c r="AL15" s="14">
        <v>4.1454501195284203E-2</v>
      </c>
      <c r="AM15" s="14">
        <v>7.4740148941662504E-2</v>
      </c>
      <c r="AN15" s="14">
        <v>4.4853402832604299E-2</v>
      </c>
      <c r="AO15" s="14">
        <v>0</v>
      </c>
      <c r="AP15" s="14">
        <v>2.1764282804182401E-2</v>
      </c>
      <c r="AQ15" s="14">
        <v>3.8893717456210099E-2</v>
      </c>
      <c r="AR15" s="14">
        <v>0</v>
      </c>
      <c r="AS15" s="14">
        <v>0</v>
      </c>
      <c r="AT15" s="14">
        <v>0</v>
      </c>
      <c r="AU15" s="14">
        <v>0.11560438346068699</v>
      </c>
      <c r="AV15" s="14"/>
      <c r="AW15" s="14">
        <v>2.57706729596788E-2</v>
      </c>
      <c r="AX15" s="14">
        <v>3.4597846794561703E-2</v>
      </c>
      <c r="AY15" s="14"/>
      <c r="AZ15" s="14">
        <v>3.83488717615048E-3</v>
      </c>
      <c r="BA15" s="14">
        <v>4.8769121300259399E-2</v>
      </c>
      <c r="BB15" s="14" t="s">
        <v>98</v>
      </c>
      <c r="BC15" s="14">
        <v>0</v>
      </c>
      <c r="BD15" s="14">
        <v>5.6666215211568102E-2</v>
      </c>
      <c r="BE15" s="14">
        <v>5.3891965073047297E-2</v>
      </c>
      <c r="BF15" s="14">
        <v>0</v>
      </c>
      <c r="BG15" s="14"/>
      <c r="BH15" s="14">
        <v>3.3416320856525697E-2</v>
      </c>
      <c r="BI15" s="14">
        <v>3.32439352056903E-2</v>
      </c>
      <c r="BJ15" s="14">
        <v>2.1698995709196801E-2</v>
      </c>
      <c r="BK15" s="14"/>
      <c r="BL15" s="14">
        <v>2.2801066162981599E-2</v>
      </c>
      <c r="BM15" s="14">
        <v>3.2450875724808897E-2</v>
      </c>
      <c r="BN15" s="14">
        <v>2.0266189336547301E-2</v>
      </c>
      <c r="BO15" s="14">
        <v>0</v>
      </c>
      <c r="BP15" s="14">
        <v>4.1043974294499699E-2</v>
      </c>
      <c r="BQ15" s="14"/>
      <c r="BR15" s="14">
        <v>3.9393357794905999E-2</v>
      </c>
      <c r="BS15" s="14">
        <v>2.6431806103722099E-2</v>
      </c>
      <c r="BT15" s="14">
        <v>0</v>
      </c>
    </row>
    <row r="16" spans="2:72" x14ac:dyDescent="0.25">
      <c r="B16" s="15" t="s">
        <v>142</v>
      </c>
      <c r="C16" s="14">
        <v>6.3182211168390207E-2</v>
      </c>
      <c r="D16" s="14">
        <v>7.2644952437868698E-2</v>
      </c>
      <c r="E16" s="14">
        <v>5.1804176101509697E-2</v>
      </c>
      <c r="F16" s="14"/>
      <c r="G16" s="14">
        <v>0.113030590698733</v>
      </c>
      <c r="H16" s="14">
        <v>0.12557935171128701</v>
      </c>
      <c r="I16" s="14">
        <v>8.8601152102040798E-3</v>
      </c>
      <c r="J16" s="14">
        <v>4.7707860623722502E-2</v>
      </c>
      <c r="K16" s="14">
        <v>5.0736203234946799E-2</v>
      </c>
      <c r="L16" s="14">
        <v>4.1961252346349398E-2</v>
      </c>
      <c r="M16" s="14"/>
      <c r="N16" s="14">
        <v>4.65617328520673E-2</v>
      </c>
      <c r="O16" s="14">
        <v>6.5250466159590195E-2</v>
      </c>
      <c r="P16" s="14">
        <v>5.0345860639429398E-2</v>
      </c>
      <c r="Q16" s="14">
        <v>9.1172651388366305E-2</v>
      </c>
      <c r="R16" s="14"/>
      <c r="S16" s="14">
        <v>0.142365494330737</v>
      </c>
      <c r="T16" s="14">
        <v>6.7318372205880203E-2</v>
      </c>
      <c r="U16" s="14">
        <v>0</v>
      </c>
      <c r="V16" s="14">
        <v>2.1022592346987001E-2</v>
      </c>
      <c r="W16" s="14">
        <v>5.0158097157365397E-2</v>
      </c>
      <c r="X16" s="14">
        <v>2.68837430984856E-2</v>
      </c>
      <c r="Y16" s="14">
        <v>6.1622221407704597E-2</v>
      </c>
      <c r="Z16" s="14">
        <v>0</v>
      </c>
      <c r="AA16" s="14">
        <v>6.3337626001016903E-2</v>
      </c>
      <c r="AB16" s="14">
        <v>9.67245763061753E-2</v>
      </c>
      <c r="AC16" s="14">
        <v>6.5627988036126003E-2</v>
      </c>
      <c r="AD16" s="14">
        <v>6.9490926662208297E-2</v>
      </c>
      <c r="AE16" s="14"/>
      <c r="AF16" s="14">
        <v>0</v>
      </c>
      <c r="AG16" s="14">
        <v>0.108111273519591</v>
      </c>
      <c r="AH16" s="14">
        <v>9.2249143922863194E-2</v>
      </c>
      <c r="AI16" s="14">
        <v>1.94777142462772E-2</v>
      </c>
      <c r="AJ16" s="14">
        <v>5.6402496951690098E-2</v>
      </c>
      <c r="AK16" s="14">
        <v>3.8005179153494398E-2</v>
      </c>
      <c r="AL16" s="14">
        <v>7.6087837183158799E-2</v>
      </c>
      <c r="AM16" s="14">
        <v>7.0958914487478403E-2</v>
      </c>
      <c r="AN16" s="14">
        <v>5.8892540816006402E-2</v>
      </c>
      <c r="AO16" s="14">
        <v>2.78494522704297E-2</v>
      </c>
      <c r="AP16" s="14">
        <v>6.3091319734233806E-2</v>
      </c>
      <c r="AQ16" s="14">
        <v>0</v>
      </c>
      <c r="AR16" s="14">
        <v>4.8791744501511997E-2</v>
      </c>
      <c r="AS16" s="14">
        <v>0.14264839108630301</v>
      </c>
      <c r="AT16" s="14">
        <v>0.120391859547666</v>
      </c>
      <c r="AU16" s="14">
        <v>0.17012206374567501</v>
      </c>
      <c r="AV16" s="14"/>
      <c r="AW16" s="14">
        <v>3.9410159784900201E-2</v>
      </c>
      <c r="AX16" s="14">
        <v>9.5624118270665595E-2</v>
      </c>
      <c r="AY16" s="14"/>
      <c r="AZ16" s="14">
        <v>4.4016602451775001E-2</v>
      </c>
      <c r="BA16" s="14">
        <v>9.4845271672313505E-2</v>
      </c>
      <c r="BB16" s="14" t="s">
        <v>98</v>
      </c>
      <c r="BC16" s="14">
        <v>0.113005252882187</v>
      </c>
      <c r="BD16" s="14">
        <v>2.3938463346754799E-2</v>
      </c>
      <c r="BE16" s="14">
        <v>5.0104481402222803E-2</v>
      </c>
      <c r="BF16" s="14">
        <v>0.15096421309982899</v>
      </c>
      <c r="BG16" s="14"/>
      <c r="BH16" s="14">
        <v>3.1459432346400799E-2</v>
      </c>
      <c r="BI16" s="14">
        <v>8.0031491346745101E-2</v>
      </c>
      <c r="BJ16" s="14">
        <v>0.103941158048427</v>
      </c>
      <c r="BK16" s="14"/>
      <c r="BL16" s="14">
        <v>2.00702921384905E-2</v>
      </c>
      <c r="BM16" s="14">
        <v>9.0355818738862406E-2</v>
      </c>
      <c r="BN16" s="14">
        <v>0.15608751421999301</v>
      </c>
      <c r="BO16" s="14">
        <v>0</v>
      </c>
      <c r="BP16" s="14">
        <v>6.8205364376454303E-2</v>
      </c>
      <c r="BQ16" s="14"/>
      <c r="BR16" s="14">
        <v>5.5283818242175903E-2</v>
      </c>
      <c r="BS16" s="14">
        <v>6.3393649525628704E-2</v>
      </c>
      <c r="BT16" s="14">
        <v>0.120088774563068</v>
      </c>
    </row>
    <row r="17" spans="2:72" x14ac:dyDescent="0.25">
      <c r="B17" s="15" t="s">
        <v>117</v>
      </c>
      <c r="C17" s="20">
        <v>0.16320160582114199</v>
      </c>
      <c r="D17" s="20">
        <v>0.16496329087093201</v>
      </c>
      <c r="E17" s="20">
        <v>0.16248874644779299</v>
      </c>
      <c r="F17" s="20"/>
      <c r="G17" s="20">
        <v>8.7953140996542195E-2</v>
      </c>
      <c r="H17" s="20">
        <v>8.9219725384847196E-2</v>
      </c>
      <c r="I17" s="20">
        <v>0.17625774338620301</v>
      </c>
      <c r="J17" s="20">
        <v>0.13836345680745199</v>
      </c>
      <c r="K17" s="20">
        <v>0.21941862274968499</v>
      </c>
      <c r="L17" s="20">
        <v>0.23842935431706999</v>
      </c>
      <c r="M17" s="20"/>
      <c r="N17" s="20">
        <v>0.160919521561699</v>
      </c>
      <c r="O17" s="20">
        <v>0.17305447607275901</v>
      </c>
      <c r="P17" s="20">
        <v>0.124739920337749</v>
      </c>
      <c r="Q17" s="20">
        <v>0.190438459108556</v>
      </c>
      <c r="R17" s="20"/>
      <c r="S17" s="20">
        <v>0.14134632156482699</v>
      </c>
      <c r="T17" s="20">
        <v>0.14783515285385199</v>
      </c>
      <c r="U17" s="20">
        <v>0.13513460950623399</v>
      </c>
      <c r="V17" s="20">
        <v>0.28138149319141598</v>
      </c>
      <c r="W17" s="20">
        <v>0.186661168822148</v>
      </c>
      <c r="X17" s="20">
        <v>0.198534030049102</v>
      </c>
      <c r="Y17" s="20">
        <v>0.18964900929171899</v>
      </c>
      <c r="Z17" s="20">
        <v>0.10024705396851399</v>
      </c>
      <c r="AA17" s="20">
        <v>0.12228343131734</v>
      </c>
      <c r="AB17" s="20">
        <v>0.14729222863771901</v>
      </c>
      <c r="AC17" s="20">
        <v>9.4279800387488594E-2</v>
      </c>
      <c r="AD17" s="20">
        <v>0.14460757547985001</v>
      </c>
      <c r="AE17" s="20"/>
      <c r="AF17" s="20">
        <v>0.29831508312550198</v>
      </c>
      <c r="AG17" s="20">
        <v>0.183429487796162</v>
      </c>
      <c r="AH17" s="20">
        <v>0.154422259147934</v>
      </c>
      <c r="AI17" s="20">
        <v>0.14082398661552101</v>
      </c>
      <c r="AJ17" s="20">
        <v>0.161505838173815</v>
      </c>
      <c r="AK17" s="20">
        <v>0.23364936943936701</v>
      </c>
      <c r="AL17" s="20">
        <v>7.0691004574600494E-2</v>
      </c>
      <c r="AM17" s="20">
        <v>0.14738824641970899</v>
      </c>
      <c r="AN17" s="20">
        <v>0.12877536414404001</v>
      </c>
      <c r="AO17" s="20">
        <v>0.23045856193353501</v>
      </c>
      <c r="AP17" s="20">
        <v>8.3618884794526699E-2</v>
      </c>
      <c r="AQ17" s="20">
        <v>0.19619626166954399</v>
      </c>
      <c r="AR17" s="20">
        <v>4.53038471308123E-2</v>
      </c>
      <c r="AS17" s="20">
        <v>0.39591985883854702</v>
      </c>
      <c r="AT17" s="20">
        <v>0.129058149605973</v>
      </c>
      <c r="AU17" s="20">
        <v>0.113309040746686</v>
      </c>
      <c r="AV17" s="20"/>
      <c r="AW17" s="20">
        <v>0.17805431280001099</v>
      </c>
      <c r="AX17" s="20">
        <v>0.14293199878333901</v>
      </c>
      <c r="AY17" s="20"/>
      <c r="AZ17" s="20">
        <v>0.222882113056381</v>
      </c>
      <c r="BA17" s="20">
        <v>0.116558127139316</v>
      </c>
      <c r="BB17" s="20" t="s">
        <v>98</v>
      </c>
      <c r="BC17" s="20">
        <v>0.121300456435549</v>
      </c>
      <c r="BD17" s="20">
        <v>0.120055628102259</v>
      </c>
      <c r="BE17" s="20">
        <v>0.12886516617945801</v>
      </c>
      <c r="BF17" s="20">
        <v>0.37829381715669003</v>
      </c>
      <c r="BG17" s="20"/>
      <c r="BH17" s="20">
        <v>0.15852780645564499</v>
      </c>
      <c r="BI17" s="20">
        <v>0.17741801215091901</v>
      </c>
      <c r="BJ17" s="20">
        <v>0.13490385856894899</v>
      </c>
      <c r="BK17" s="20"/>
      <c r="BL17" s="20">
        <v>0.18120726518265901</v>
      </c>
      <c r="BM17" s="20">
        <v>0.154522784804106</v>
      </c>
      <c r="BN17" s="20">
        <v>0.114065772212182</v>
      </c>
      <c r="BO17" s="20">
        <v>0.13325548480405799</v>
      </c>
      <c r="BP17" s="20">
        <v>0.121198932337928</v>
      </c>
      <c r="BQ17" s="20"/>
      <c r="BR17" s="20">
        <v>0.105027468744174</v>
      </c>
      <c r="BS17" s="20">
        <v>0.14431375636663299</v>
      </c>
      <c r="BT17" s="20">
        <v>0.12769836272628199</v>
      </c>
    </row>
    <row r="18" spans="2:72" x14ac:dyDescent="0.25">
      <c r="B18" s="16" t="s">
        <v>144</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BT24"/>
  <sheetViews>
    <sheetView showGridLines="0" topLeftCell="A3" workbookViewId="0">
      <pane xSplit="2" topLeftCell="C1" activePane="topRight" state="frozen"/>
      <selection pane="topRight" activeCell="B9" sqref="B9:C18"/>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155</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650</v>
      </c>
      <c r="D7" s="10">
        <v>327</v>
      </c>
      <c r="E7" s="10">
        <v>320</v>
      </c>
      <c r="F7" s="10"/>
      <c r="G7" s="10">
        <v>95</v>
      </c>
      <c r="H7" s="10">
        <v>98</v>
      </c>
      <c r="I7" s="10">
        <v>117</v>
      </c>
      <c r="J7" s="10">
        <v>112</v>
      </c>
      <c r="K7" s="10">
        <v>104</v>
      </c>
      <c r="L7" s="10">
        <v>124</v>
      </c>
      <c r="M7" s="10"/>
      <c r="N7" s="10">
        <v>206</v>
      </c>
      <c r="O7" s="10">
        <v>180</v>
      </c>
      <c r="P7" s="10">
        <v>106</v>
      </c>
      <c r="Q7" s="10">
        <v>157</v>
      </c>
      <c r="R7" s="10"/>
      <c r="S7" s="10">
        <v>77</v>
      </c>
      <c r="T7" s="10">
        <v>97</v>
      </c>
      <c r="U7" s="10">
        <v>52</v>
      </c>
      <c r="V7" s="10">
        <v>59</v>
      </c>
      <c r="W7" s="10">
        <v>41</v>
      </c>
      <c r="X7" s="10">
        <v>52</v>
      </c>
      <c r="Y7" s="10">
        <v>53</v>
      </c>
      <c r="Z7" s="10">
        <v>37</v>
      </c>
      <c r="AA7" s="10">
        <v>76</v>
      </c>
      <c r="AB7" s="10">
        <v>63</v>
      </c>
      <c r="AC7" s="10">
        <v>34</v>
      </c>
      <c r="AD7" s="10">
        <v>9</v>
      </c>
      <c r="AE7" s="10"/>
      <c r="AF7" s="10">
        <v>5</v>
      </c>
      <c r="AG7" s="10">
        <v>48</v>
      </c>
      <c r="AH7" s="10">
        <v>65</v>
      </c>
      <c r="AI7" s="10">
        <v>63</v>
      </c>
      <c r="AJ7" s="10">
        <v>53</v>
      </c>
      <c r="AK7" s="10">
        <v>54</v>
      </c>
      <c r="AL7" s="10">
        <v>48</v>
      </c>
      <c r="AM7" s="10">
        <v>49</v>
      </c>
      <c r="AN7" s="10">
        <v>46</v>
      </c>
      <c r="AO7" s="10">
        <v>30</v>
      </c>
      <c r="AP7" s="10">
        <v>45</v>
      </c>
      <c r="AQ7" s="10">
        <v>37</v>
      </c>
      <c r="AR7" s="10">
        <v>25</v>
      </c>
      <c r="AS7" s="10">
        <v>13</v>
      </c>
      <c r="AT7" s="10">
        <v>19</v>
      </c>
      <c r="AU7" s="10">
        <v>23</v>
      </c>
      <c r="AV7" s="10"/>
      <c r="AW7" s="10">
        <v>365</v>
      </c>
      <c r="AX7" s="10">
        <v>285</v>
      </c>
      <c r="AY7" s="10"/>
      <c r="AZ7" s="10">
        <v>226</v>
      </c>
      <c r="BA7" s="10">
        <v>179</v>
      </c>
      <c r="BB7" s="10" t="s">
        <v>97</v>
      </c>
      <c r="BC7" s="10">
        <v>40</v>
      </c>
      <c r="BD7" s="10">
        <v>69</v>
      </c>
      <c r="BE7" s="10">
        <v>116</v>
      </c>
      <c r="BF7" s="10">
        <v>14</v>
      </c>
      <c r="BG7" s="10"/>
      <c r="BH7" s="10">
        <v>210</v>
      </c>
      <c r="BI7" s="10">
        <v>326</v>
      </c>
      <c r="BJ7" s="10">
        <v>59</v>
      </c>
      <c r="BK7" s="10"/>
      <c r="BL7" s="10">
        <v>204</v>
      </c>
      <c r="BM7" s="10">
        <v>238</v>
      </c>
      <c r="BN7" s="10">
        <v>56</v>
      </c>
      <c r="BO7" s="10">
        <v>5</v>
      </c>
      <c r="BP7" s="10">
        <v>59</v>
      </c>
      <c r="BQ7" s="10"/>
      <c r="BR7" s="10">
        <v>115</v>
      </c>
      <c r="BS7" s="10">
        <v>312</v>
      </c>
      <c r="BT7" s="10">
        <v>52</v>
      </c>
    </row>
    <row r="8" spans="2:72" ht="30" customHeight="1" x14ac:dyDescent="0.25">
      <c r="B8" s="11" t="s">
        <v>19</v>
      </c>
      <c r="C8" s="11">
        <v>649</v>
      </c>
      <c r="D8" s="11">
        <v>331</v>
      </c>
      <c r="E8" s="11">
        <v>315</v>
      </c>
      <c r="F8" s="11"/>
      <c r="G8" s="11">
        <v>86</v>
      </c>
      <c r="H8" s="11">
        <v>116</v>
      </c>
      <c r="I8" s="11">
        <v>116</v>
      </c>
      <c r="J8" s="11">
        <v>109</v>
      </c>
      <c r="K8" s="11">
        <v>102</v>
      </c>
      <c r="L8" s="11">
        <v>120</v>
      </c>
      <c r="M8" s="11"/>
      <c r="N8" s="11">
        <v>188</v>
      </c>
      <c r="O8" s="11">
        <v>159</v>
      </c>
      <c r="P8" s="11">
        <v>124</v>
      </c>
      <c r="Q8" s="11">
        <v>177</v>
      </c>
      <c r="R8" s="11"/>
      <c r="S8" s="11">
        <v>96</v>
      </c>
      <c r="T8" s="11">
        <v>89</v>
      </c>
      <c r="U8" s="11">
        <v>47</v>
      </c>
      <c r="V8" s="11">
        <v>57</v>
      </c>
      <c r="W8" s="11">
        <v>37</v>
      </c>
      <c r="X8" s="11">
        <v>54</v>
      </c>
      <c r="Y8" s="11">
        <v>47</v>
      </c>
      <c r="Z8" s="11">
        <v>34</v>
      </c>
      <c r="AA8" s="11">
        <v>70</v>
      </c>
      <c r="AB8" s="11">
        <v>70</v>
      </c>
      <c r="AC8" s="11">
        <v>35</v>
      </c>
      <c r="AD8" s="11">
        <v>14</v>
      </c>
      <c r="AE8" s="11"/>
      <c r="AF8" s="11">
        <v>5</v>
      </c>
      <c r="AG8" s="11">
        <v>49</v>
      </c>
      <c r="AH8" s="11">
        <v>68</v>
      </c>
      <c r="AI8" s="11">
        <v>62</v>
      </c>
      <c r="AJ8" s="11">
        <v>54</v>
      </c>
      <c r="AK8" s="11">
        <v>53</v>
      </c>
      <c r="AL8" s="11">
        <v>51</v>
      </c>
      <c r="AM8" s="11">
        <v>48</v>
      </c>
      <c r="AN8" s="11">
        <v>44</v>
      </c>
      <c r="AO8" s="11">
        <v>30</v>
      </c>
      <c r="AP8" s="11">
        <v>46</v>
      </c>
      <c r="AQ8" s="11">
        <v>37</v>
      </c>
      <c r="AR8" s="11">
        <v>24</v>
      </c>
      <c r="AS8" s="11">
        <v>13</v>
      </c>
      <c r="AT8" s="11">
        <v>18</v>
      </c>
      <c r="AU8" s="11">
        <v>21</v>
      </c>
      <c r="AV8" s="11"/>
      <c r="AW8" s="11">
        <v>364</v>
      </c>
      <c r="AX8" s="11">
        <v>285</v>
      </c>
      <c r="AY8" s="11"/>
      <c r="AZ8" s="11">
        <v>220</v>
      </c>
      <c r="BA8" s="11">
        <v>175</v>
      </c>
      <c r="BB8" s="11" t="s">
        <v>97</v>
      </c>
      <c r="BC8" s="11">
        <v>46</v>
      </c>
      <c r="BD8" s="11">
        <v>72</v>
      </c>
      <c r="BE8" s="11">
        <v>118</v>
      </c>
      <c r="BF8" s="11">
        <v>13</v>
      </c>
      <c r="BG8" s="11"/>
      <c r="BH8" s="11">
        <v>215</v>
      </c>
      <c r="BI8" s="11">
        <v>324</v>
      </c>
      <c r="BJ8" s="11">
        <v>60</v>
      </c>
      <c r="BK8" s="11"/>
      <c r="BL8" s="11">
        <v>196</v>
      </c>
      <c r="BM8" s="11">
        <v>240</v>
      </c>
      <c r="BN8" s="11">
        <v>54</v>
      </c>
      <c r="BO8" s="11">
        <v>5</v>
      </c>
      <c r="BP8" s="11">
        <v>61</v>
      </c>
      <c r="BQ8" s="11"/>
      <c r="BR8" s="11">
        <v>112</v>
      </c>
      <c r="BS8" s="11">
        <v>312</v>
      </c>
      <c r="BT8" s="11">
        <v>51</v>
      </c>
    </row>
    <row r="9" spans="2:72" x14ac:dyDescent="0.25">
      <c r="B9" s="15" t="s">
        <v>145</v>
      </c>
      <c r="C9" s="14">
        <v>0.12050980262013899</v>
      </c>
      <c r="D9" s="14">
        <v>0.114394984784649</v>
      </c>
      <c r="E9" s="14">
        <v>0.12461694797975501</v>
      </c>
      <c r="F9" s="14"/>
      <c r="G9" s="14">
        <v>0.111509014742996</v>
      </c>
      <c r="H9" s="14">
        <v>0.124923435131989</v>
      </c>
      <c r="I9" s="14">
        <v>0.13086431358299899</v>
      </c>
      <c r="J9" s="14">
        <v>0.13353599685956899</v>
      </c>
      <c r="K9" s="14">
        <v>0.128012636047454</v>
      </c>
      <c r="L9" s="14">
        <v>9.4532322528871102E-2</v>
      </c>
      <c r="M9" s="14"/>
      <c r="N9" s="14">
        <v>0.129431036234749</v>
      </c>
      <c r="O9" s="14">
        <v>0.137842204715517</v>
      </c>
      <c r="P9" s="14">
        <v>3.6123006693662002E-2</v>
      </c>
      <c r="Q9" s="14">
        <v>0.15543020146704101</v>
      </c>
      <c r="R9" s="14"/>
      <c r="S9" s="14">
        <v>0.101356762097429</v>
      </c>
      <c r="T9" s="14">
        <v>0.11242314943842099</v>
      </c>
      <c r="U9" s="14">
        <v>0.15251730989049</v>
      </c>
      <c r="V9" s="14">
        <v>7.9225278735942095E-2</v>
      </c>
      <c r="W9" s="14">
        <v>0.160827705379675</v>
      </c>
      <c r="X9" s="14">
        <v>8.6371443308565901E-2</v>
      </c>
      <c r="Y9" s="14">
        <v>9.6773257546971095E-2</v>
      </c>
      <c r="Z9" s="14">
        <v>0.210523591185829</v>
      </c>
      <c r="AA9" s="14">
        <v>0.103189434016173</v>
      </c>
      <c r="AB9" s="14">
        <v>0.13446223944055599</v>
      </c>
      <c r="AC9" s="14">
        <v>0.135684518855026</v>
      </c>
      <c r="AD9" s="14">
        <v>0.230228012156352</v>
      </c>
      <c r="AE9" s="14"/>
      <c r="AF9" s="14">
        <v>0.15092910639893101</v>
      </c>
      <c r="AG9" s="14">
        <v>0.16168752044460899</v>
      </c>
      <c r="AH9" s="14">
        <v>0.12874727459170901</v>
      </c>
      <c r="AI9" s="14">
        <v>0.17411101446475299</v>
      </c>
      <c r="AJ9" s="14">
        <v>9.7421892147621897E-2</v>
      </c>
      <c r="AK9" s="14">
        <v>5.4484678381508098E-2</v>
      </c>
      <c r="AL9" s="14">
        <v>7.6206317211525099E-2</v>
      </c>
      <c r="AM9" s="14">
        <v>0.15571542575518399</v>
      </c>
      <c r="AN9" s="14">
        <v>0.133348772406718</v>
      </c>
      <c r="AO9" s="14">
        <v>0.139912424872741</v>
      </c>
      <c r="AP9" s="14">
        <v>0.109976759378492</v>
      </c>
      <c r="AQ9" s="14">
        <v>0.12396779218232599</v>
      </c>
      <c r="AR9" s="14">
        <v>0.11030610214705899</v>
      </c>
      <c r="AS9" s="14">
        <v>0.15970649060469999</v>
      </c>
      <c r="AT9" s="14">
        <v>4.1277808969857901E-2</v>
      </c>
      <c r="AU9" s="14">
        <v>0.11209448525271</v>
      </c>
      <c r="AV9" s="14"/>
      <c r="AW9" s="14">
        <v>0.100788533443819</v>
      </c>
      <c r="AX9" s="14">
        <v>0.145756601083432</v>
      </c>
      <c r="AY9" s="14"/>
      <c r="AZ9" s="14">
        <v>0.111554752864246</v>
      </c>
      <c r="BA9" s="14">
        <v>0.12603780332432299</v>
      </c>
      <c r="BB9" s="14" t="s">
        <v>98</v>
      </c>
      <c r="BC9" s="14">
        <v>8.2055045083113398E-2</v>
      </c>
      <c r="BD9" s="14">
        <v>0.15562679066141</v>
      </c>
      <c r="BE9" s="14">
        <v>0.116918355106073</v>
      </c>
      <c r="BF9" s="14">
        <v>0.22331334817722201</v>
      </c>
      <c r="BG9" s="14"/>
      <c r="BH9" s="14">
        <v>0.10367802725689999</v>
      </c>
      <c r="BI9" s="14">
        <v>0.13434925280919699</v>
      </c>
      <c r="BJ9" s="14">
        <v>0.133533015326145</v>
      </c>
      <c r="BK9" s="14"/>
      <c r="BL9" s="14">
        <v>8.8261424977657904E-2</v>
      </c>
      <c r="BM9" s="14">
        <v>0.11800932559284</v>
      </c>
      <c r="BN9" s="14">
        <v>0.157455165356778</v>
      </c>
      <c r="BO9" s="14">
        <v>0.17030948566278101</v>
      </c>
      <c r="BP9" s="14">
        <v>0.155541306967001</v>
      </c>
      <c r="BQ9" s="14"/>
      <c r="BR9" s="14">
        <v>0.101921562699305</v>
      </c>
      <c r="BS9" s="14">
        <v>0.125533219781508</v>
      </c>
      <c r="BT9" s="14">
        <v>0.10191194370600801</v>
      </c>
    </row>
    <row r="10" spans="2:72" x14ac:dyDescent="0.25">
      <c r="B10" s="15" t="s">
        <v>146</v>
      </c>
      <c r="C10" s="14">
        <v>0.25419222452253099</v>
      </c>
      <c r="D10" s="14">
        <v>0.24211278397386601</v>
      </c>
      <c r="E10" s="14">
        <v>0.26915526244617999</v>
      </c>
      <c r="F10" s="14"/>
      <c r="G10" s="14">
        <v>0.31493855001620802</v>
      </c>
      <c r="H10" s="14">
        <v>0.24471827956014</v>
      </c>
      <c r="I10" s="14">
        <v>0.24589624894081299</v>
      </c>
      <c r="J10" s="14">
        <v>0.23424583456612799</v>
      </c>
      <c r="K10" s="14">
        <v>0.184362002887551</v>
      </c>
      <c r="L10" s="14">
        <v>0.30517687909559499</v>
      </c>
      <c r="M10" s="14"/>
      <c r="N10" s="14">
        <v>0.28967749635053203</v>
      </c>
      <c r="O10" s="14">
        <v>0.242080810060256</v>
      </c>
      <c r="P10" s="14">
        <v>0.28951234775593698</v>
      </c>
      <c r="Q10" s="14">
        <v>0.20387724948312999</v>
      </c>
      <c r="R10" s="14"/>
      <c r="S10" s="14">
        <v>0.27640047426047598</v>
      </c>
      <c r="T10" s="14">
        <v>0.28706950478037802</v>
      </c>
      <c r="U10" s="14">
        <v>0.22157238326322501</v>
      </c>
      <c r="V10" s="14">
        <v>0.238283457682755</v>
      </c>
      <c r="W10" s="14">
        <v>0.13921976729044899</v>
      </c>
      <c r="X10" s="14">
        <v>0.26620173773788902</v>
      </c>
      <c r="Y10" s="14">
        <v>0.19983633126570599</v>
      </c>
      <c r="Z10" s="14">
        <v>0.24122363067548599</v>
      </c>
      <c r="AA10" s="14">
        <v>0.215775856660603</v>
      </c>
      <c r="AB10" s="14">
        <v>0.31951943006259198</v>
      </c>
      <c r="AC10" s="14">
        <v>0.26030828579830001</v>
      </c>
      <c r="AD10" s="14">
        <v>0.38756488687386798</v>
      </c>
      <c r="AE10" s="14"/>
      <c r="AF10" s="14">
        <v>0.48618259201483699</v>
      </c>
      <c r="AG10" s="14">
        <v>0.14724892345382501</v>
      </c>
      <c r="AH10" s="14">
        <v>0.29139492373840398</v>
      </c>
      <c r="AI10" s="14">
        <v>0.26257780973170303</v>
      </c>
      <c r="AJ10" s="14">
        <v>0.30460714691188201</v>
      </c>
      <c r="AK10" s="14">
        <v>0.228566291642782</v>
      </c>
      <c r="AL10" s="14">
        <v>0.246355447241521</v>
      </c>
      <c r="AM10" s="14">
        <v>0.19458614432926699</v>
      </c>
      <c r="AN10" s="14">
        <v>0.22842766462779299</v>
      </c>
      <c r="AO10" s="14">
        <v>0.300828809064765</v>
      </c>
      <c r="AP10" s="14">
        <v>0.18247867441106899</v>
      </c>
      <c r="AQ10" s="14">
        <v>0.31261712556308602</v>
      </c>
      <c r="AR10" s="14">
        <v>0.26860598767031302</v>
      </c>
      <c r="AS10" s="14">
        <v>0.53034916191972503</v>
      </c>
      <c r="AT10" s="14">
        <v>0.21308225255423399</v>
      </c>
      <c r="AU10" s="14">
        <v>0.32208143597160899</v>
      </c>
      <c r="AV10" s="14"/>
      <c r="AW10" s="14">
        <v>0.25282261713036402</v>
      </c>
      <c r="AX10" s="14">
        <v>0.25594557018678399</v>
      </c>
      <c r="AY10" s="14"/>
      <c r="AZ10" s="14">
        <v>0.26067433195044398</v>
      </c>
      <c r="BA10" s="14">
        <v>0.27492173888371702</v>
      </c>
      <c r="BB10" s="14" t="s">
        <v>98</v>
      </c>
      <c r="BC10" s="14">
        <v>0.172601984832572</v>
      </c>
      <c r="BD10" s="14">
        <v>0.27495288067724299</v>
      </c>
      <c r="BE10" s="14">
        <v>0.237626806295622</v>
      </c>
      <c r="BF10" s="14">
        <v>0.144131107893266</v>
      </c>
      <c r="BG10" s="14"/>
      <c r="BH10" s="14">
        <v>0.26399056859282899</v>
      </c>
      <c r="BI10" s="14">
        <v>0.24681667420247599</v>
      </c>
      <c r="BJ10" s="14">
        <v>0.226514842230855</v>
      </c>
      <c r="BK10" s="14"/>
      <c r="BL10" s="14">
        <v>0.35704557129294301</v>
      </c>
      <c r="BM10" s="14">
        <v>0.17878742365453201</v>
      </c>
      <c r="BN10" s="14">
        <v>0.24436206838066701</v>
      </c>
      <c r="BO10" s="14">
        <v>0.19901737236425801</v>
      </c>
      <c r="BP10" s="14">
        <v>0.2245076278457</v>
      </c>
      <c r="BQ10" s="14"/>
      <c r="BR10" s="14">
        <v>0.39026432825004598</v>
      </c>
      <c r="BS10" s="14">
        <v>0.200975126468559</v>
      </c>
      <c r="BT10" s="14">
        <v>0.35385399710735799</v>
      </c>
    </row>
    <row r="11" spans="2:72" x14ac:dyDescent="0.25">
      <c r="B11" s="15" t="s">
        <v>147</v>
      </c>
      <c r="C11" s="14">
        <v>0.21523547035858201</v>
      </c>
      <c r="D11" s="14">
        <v>0.22481963501121399</v>
      </c>
      <c r="E11" s="14">
        <v>0.20712317587040399</v>
      </c>
      <c r="F11" s="14"/>
      <c r="G11" s="14">
        <v>0.19138800321131899</v>
      </c>
      <c r="H11" s="14">
        <v>0.31596668779172099</v>
      </c>
      <c r="I11" s="14">
        <v>0.187653403685973</v>
      </c>
      <c r="J11" s="14">
        <v>0.198735964127224</v>
      </c>
      <c r="K11" s="14">
        <v>0.206022805562079</v>
      </c>
      <c r="L11" s="14">
        <v>0.18491003108873799</v>
      </c>
      <c r="M11" s="14"/>
      <c r="N11" s="14">
        <v>0.21354935038171499</v>
      </c>
      <c r="O11" s="14">
        <v>0.199499039902306</v>
      </c>
      <c r="P11" s="14">
        <v>0.27277543563399098</v>
      </c>
      <c r="Q11" s="14">
        <v>0.191892284084132</v>
      </c>
      <c r="R11" s="14"/>
      <c r="S11" s="14">
        <v>0.25319894690994599</v>
      </c>
      <c r="T11" s="14">
        <v>0.24319621363996999</v>
      </c>
      <c r="U11" s="14">
        <v>0.137600742222386</v>
      </c>
      <c r="V11" s="14">
        <v>0.289312995819418</v>
      </c>
      <c r="W11" s="14">
        <v>0.25070028410002598</v>
      </c>
      <c r="X11" s="14">
        <v>0.24154188709305699</v>
      </c>
      <c r="Y11" s="14">
        <v>0.224924984916857</v>
      </c>
      <c r="Z11" s="14">
        <v>0.23938667002765801</v>
      </c>
      <c r="AA11" s="14">
        <v>0.22207282160050801</v>
      </c>
      <c r="AB11" s="14">
        <v>0.16754808277671501</v>
      </c>
      <c r="AC11" s="14">
        <v>7.5837692131233606E-2</v>
      </c>
      <c r="AD11" s="14">
        <v>0</v>
      </c>
      <c r="AE11" s="14"/>
      <c r="AF11" s="14">
        <v>0</v>
      </c>
      <c r="AG11" s="14">
        <v>0.19626897841172999</v>
      </c>
      <c r="AH11" s="14">
        <v>9.9349076894254901E-2</v>
      </c>
      <c r="AI11" s="14">
        <v>0.227997041669975</v>
      </c>
      <c r="AJ11" s="14">
        <v>0.25503909476250702</v>
      </c>
      <c r="AK11" s="14">
        <v>0.29304950974760302</v>
      </c>
      <c r="AL11" s="14">
        <v>0.189386552027697</v>
      </c>
      <c r="AM11" s="14">
        <v>0.185796941891019</v>
      </c>
      <c r="AN11" s="14">
        <v>0.21366738041547501</v>
      </c>
      <c r="AO11" s="14">
        <v>0.27384248944491701</v>
      </c>
      <c r="AP11" s="14">
        <v>0.33364709075534399</v>
      </c>
      <c r="AQ11" s="14">
        <v>0.13296724605636001</v>
      </c>
      <c r="AR11" s="14">
        <v>0.35020698555191199</v>
      </c>
      <c r="AS11" s="14">
        <v>8.4437102041726303E-2</v>
      </c>
      <c r="AT11" s="14">
        <v>0.315893576496597</v>
      </c>
      <c r="AU11" s="14">
        <v>0.32020834560769101</v>
      </c>
      <c r="AV11" s="14"/>
      <c r="AW11" s="14">
        <v>0.213459253876046</v>
      </c>
      <c r="AX11" s="14">
        <v>0.21750934934480901</v>
      </c>
      <c r="AY11" s="14"/>
      <c r="AZ11" s="14">
        <v>0.20108092087791399</v>
      </c>
      <c r="BA11" s="14">
        <v>0.2501783210372</v>
      </c>
      <c r="BB11" s="14" t="s">
        <v>98</v>
      </c>
      <c r="BC11" s="14">
        <v>0.22173412432346201</v>
      </c>
      <c r="BD11" s="14">
        <v>0.161576111147856</v>
      </c>
      <c r="BE11" s="14">
        <v>0.22064159874838399</v>
      </c>
      <c r="BF11" s="14">
        <v>0.230692595624647</v>
      </c>
      <c r="BG11" s="14"/>
      <c r="BH11" s="14">
        <v>0.160700019355794</v>
      </c>
      <c r="BI11" s="14">
        <v>0.23796492084194701</v>
      </c>
      <c r="BJ11" s="14">
        <v>0.28330428823283299</v>
      </c>
      <c r="BK11" s="14"/>
      <c r="BL11" s="14">
        <v>0.14974590660685799</v>
      </c>
      <c r="BM11" s="14">
        <v>0.26768455061594199</v>
      </c>
      <c r="BN11" s="14">
        <v>0.22498129972138101</v>
      </c>
      <c r="BO11" s="14">
        <v>0.441466440293797</v>
      </c>
      <c r="BP11" s="14">
        <v>0.29503900241650499</v>
      </c>
      <c r="BQ11" s="14"/>
      <c r="BR11" s="14">
        <v>0.13145150765326799</v>
      </c>
      <c r="BS11" s="14">
        <v>0.271492860643264</v>
      </c>
      <c r="BT11" s="14">
        <v>0.24506352304808801</v>
      </c>
    </row>
    <row r="12" spans="2:72" x14ac:dyDescent="0.25">
      <c r="B12" s="15" t="s">
        <v>148</v>
      </c>
      <c r="C12" s="14">
        <v>8.5837486900094503E-2</v>
      </c>
      <c r="D12" s="14">
        <v>9.2844006560164505E-2</v>
      </c>
      <c r="E12" s="14">
        <v>7.9262092172501006E-2</v>
      </c>
      <c r="F12" s="14"/>
      <c r="G12" s="14">
        <v>8.6172574201318394E-2</v>
      </c>
      <c r="H12" s="14">
        <v>7.1094387121177105E-2</v>
      </c>
      <c r="I12" s="14">
        <v>9.3963356363219605E-2</v>
      </c>
      <c r="J12" s="14">
        <v>7.1301996846754895E-2</v>
      </c>
      <c r="K12" s="14">
        <v>9.2382033545918202E-2</v>
      </c>
      <c r="L12" s="14">
        <v>9.9601269299915196E-2</v>
      </c>
      <c r="M12" s="14"/>
      <c r="N12" s="14">
        <v>8.0258345908999398E-2</v>
      </c>
      <c r="O12" s="14">
        <v>7.1920466267343997E-2</v>
      </c>
      <c r="P12" s="14">
        <v>7.3990798527120399E-2</v>
      </c>
      <c r="Q12" s="14">
        <v>0.11312186265019</v>
      </c>
      <c r="R12" s="14"/>
      <c r="S12" s="14">
        <v>0.12316978347958001</v>
      </c>
      <c r="T12" s="14">
        <v>1.15879685796092E-2</v>
      </c>
      <c r="U12" s="14">
        <v>0.146127895140445</v>
      </c>
      <c r="V12" s="14">
        <v>0.107542276566218</v>
      </c>
      <c r="W12" s="14">
        <v>0.12811816639256399</v>
      </c>
      <c r="X12" s="14">
        <v>7.7686864249518706E-2</v>
      </c>
      <c r="Y12" s="14">
        <v>7.8550554120445898E-2</v>
      </c>
      <c r="Z12" s="14">
        <v>3.5434247808345899E-2</v>
      </c>
      <c r="AA12" s="14">
        <v>8.2504691072815495E-2</v>
      </c>
      <c r="AB12" s="14">
        <v>9.1980011657297994E-2</v>
      </c>
      <c r="AC12" s="14">
        <v>0.111305567898955</v>
      </c>
      <c r="AD12" s="14">
        <v>0</v>
      </c>
      <c r="AE12" s="14"/>
      <c r="AF12" s="14">
        <v>0</v>
      </c>
      <c r="AG12" s="14">
        <v>0.107407237983366</v>
      </c>
      <c r="AH12" s="14">
        <v>8.4163942043749093E-2</v>
      </c>
      <c r="AI12" s="14">
        <v>5.0496488325599401E-2</v>
      </c>
      <c r="AJ12" s="14">
        <v>7.1719622863741603E-2</v>
      </c>
      <c r="AK12" s="14">
        <v>0.109120301698932</v>
      </c>
      <c r="AL12" s="14">
        <v>0.15198993592441201</v>
      </c>
      <c r="AM12" s="14">
        <v>7.1992405797513606E-2</v>
      </c>
      <c r="AN12" s="14">
        <v>0.118772938170943</v>
      </c>
      <c r="AO12" s="14">
        <v>6.5897140474071206E-2</v>
      </c>
      <c r="AP12" s="14">
        <v>2.27368905402703E-2</v>
      </c>
      <c r="AQ12" s="14">
        <v>0.106970920186146</v>
      </c>
      <c r="AR12" s="14">
        <v>3.4715600778311102E-2</v>
      </c>
      <c r="AS12" s="14">
        <v>0.16978127728759801</v>
      </c>
      <c r="AT12" s="14">
        <v>0.12224194329905801</v>
      </c>
      <c r="AU12" s="14">
        <v>3.9263614518250903E-2</v>
      </c>
      <c r="AV12" s="14"/>
      <c r="AW12" s="14">
        <v>8.7480283122257502E-2</v>
      </c>
      <c r="AX12" s="14">
        <v>8.3734410025761902E-2</v>
      </c>
      <c r="AY12" s="14"/>
      <c r="AZ12" s="14">
        <v>8.3360018808234598E-2</v>
      </c>
      <c r="BA12" s="14">
        <v>6.7082702878578898E-2</v>
      </c>
      <c r="BB12" s="14" t="s">
        <v>98</v>
      </c>
      <c r="BC12" s="14">
        <v>0.12683598460109599</v>
      </c>
      <c r="BD12" s="14">
        <v>0.17476743469689701</v>
      </c>
      <c r="BE12" s="14">
        <v>5.49059668219051E-2</v>
      </c>
      <c r="BF12" s="14">
        <v>5.8650037492970201E-2</v>
      </c>
      <c r="BG12" s="14"/>
      <c r="BH12" s="14">
        <v>0.11762416960715</v>
      </c>
      <c r="BI12" s="14">
        <v>7.7357955174908399E-2</v>
      </c>
      <c r="BJ12" s="14">
        <v>6.0182091618541898E-2</v>
      </c>
      <c r="BK12" s="14"/>
      <c r="BL12" s="14">
        <v>4.6377837283697099E-2</v>
      </c>
      <c r="BM12" s="14">
        <v>0.12866771261201501</v>
      </c>
      <c r="BN12" s="14">
        <v>6.7019080966998906E-2</v>
      </c>
      <c r="BO12" s="14">
        <v>0</v>
      </c>
      <c r="BP12" s="14">
        <v>0.132685912299081</v>
      </c>
      <c r="BQ12" s="14"/>
      <c r="BR12" s="14">
        <v>5.6601935971167097E-2</v>
      </c>
      <c r="BS12" s="14">
        <v>0.10022523127522399</v>
      </c>
      <c r="BT12" s="14">
        <v>0.109646363480843</v>
      </c>
    </row>
    <row r="13" spans="2:72" x14ac:dyDescent="0.25">
      <c r="B13" s="15" t="s">
        <v>149</v>
      </c>
      <c r="C13" s="14">
        <v>0.112330922030769</v>
      </c>
      <c r="D13" s="14">
        <v>0.115525120829769</v>
      </c>
      <c r="E13" s="14">
        <v>0.107408482818559</v>
      </c>
      <c r="F13" s="14"/>
      <c r="G13" s="14">
        <v>0.17103516923837001</v>
      </c>
      <c r="H13" s="14">
        <v>7.9486605386877296E-2</v>
      </c>
      <c r="I13" s="14">
        <v>0.11464938867572801</v>
      </c>
      <c r="J13" s="14">
        <v>0.109314762520657</v>
      </c>
      <c r="K13" s="14">
        <v>0.10846341419379001</v>
      </c>
      <c r="L13" s="14">
        <v>0.105781119402741</v>
      </c>
      <c r="M13" s="14"/>
      <c r="N13" s="14">
        <v>0.11074493483978801</v>
      </c>
      <c r="O13" s="14">
        <v>0.16355853745993101</v>
      </c>
      <c r="P13" s="14">
        <v>8.27824438319021E-2</v>
      </c>
      <c r="Q13" s="14">
        <v>8.9242001339897098E-2</v>
      </c>
      <c r="R13" s="14"/>
      <c r="S13" s="14">
        <v>0.13671558414930499</v>
      </c>
      <c r="T13" s="14">
        <v>0.12364968172414199</v>
      </c>
      <c r="U13" s="14">
        <v>9.0379570306522994E-2</v>
      </c>
      <c r="V13" s="14">
        <v>7.8224235978884005E-2</v>
      </c>
      <c r="W13" s="14">
        <v>7.0837711724582794E-2</v>
      </c>
      <c r="X13" s="14">
        <v>0.12501240135583999</v>
      </c>
      <c r="Y13" s="14">
        <v>0.17001383883246399</v>
      </c>
      <c r="Z13" s="14">
        <v>5.7748060581366202E-2</v>
      </c>
      <c r="AA13" s="14">
        <v>0.12752113001499299</v>
      </c>
      <c r="AB13" s="14">
        <v>9.4087207520707206E-2</v>
      </c>
      <c r="AC13" s="14">
        <v>0.114041618049868</v>
      </c>
      <c r="AD13" s="14">
        <v>9.7534763228272203E-2</v>
      </c>
      <c r="AE13" s="14"/>
      <c r="AF13" s="14">
        <v>0</v>
      </c>
      <c r="AG13" s="14">
        <v>8.9470672293119793E-2</v>
      </c>
      <c r="AH13" s="14">
        <v>0.12070335485147</v>
      </c>
      <c r="AI13" s="14">
        <v>0.10027077747558499</v>
      </c>
      <c r="AJ13" s="14">
        <v>6.7825228480317204E-2</v>
      </c>
      <c r="AK13" s="14">
        <v>0.134267792218455</v>
      </c>
      <c r="AL13" s="14">
        <v>0.15565258110066699</v>
      </c>
      <c r="AM13" s="14">
        <v>0.182796280857384</v>
      </c>
      <c r="AN13" s="14">
        <v>0.14714649432235599</v>
      </c>
      <c r="AO13" s="14">
        <v>6.4287649644168901E-2</v>
      </c>
      <c r="AP13" s="14">
        <v>0.117522103934348</v>
      </c>
      <c r="AQ13" s="14">
        <v>8.4828010155153302E-2</v>
      </c>
      <c r="AR13" s="14">
        <v>9.0197754917141104E-2</v>
      </c>
      <c r="AS13" s="14">
        <v>5.5725968146250103E-2</v>
      </c>
      <c r="AT13" s="14">
        <v>9.9266628765988102E-2</v>
      </c>
      <c r="AU13" s="14">
        <v>4.1468464820644299E-2</v>
      </c>
      <c r="AV13" s="14"/>
      <c r="AW13" s="14">
        <v>0.108737583987373</v>
      </c>
      <c r="AX13" s="14">
        <v>0.116931045916357</v>
      </c>
      <c r="AY13" s="14"/>
      <c r="AZ13" s="14">
        <v>0.103132370572908</v>
      </c>
      <c r="BA13" s="14">
        <v>7.3822772095468905E-2</v>
      </c>
      <c r="BB13" s="14" t="s">
        <v>98</v>
      </c>
      <c r="BC13" s="14">
        <v>0.12709787976864101</v>
      </c>
      <c r="BD13" s="14">
        <v>7.5948842036685102E-2</v>
      </c>
      <c r="BE13" s="14">
        <v>0.18864595744459001</v>
      </c>
      <c r="BF13" s="14">
        <v>0.21897710104034501</v>
      </c>
      <c r="BG13" s="14"/>
      <c r="BH13" s="14">
        <v>0.112952699663784</v>
      </c>
      <c r="BI13" s="14">
        <v>0.10588875729236299</v>
      </c>
      <c r="BJ13" s="14">
        <v>9.5639644798105702E-2</v>
      </c>
      <c r="BK13" s="14"/>
      <c r="BL13" s="14">
        <v>0.109819052721243</v>
      </c>
      <c r="BM13" s="14">
        <v>0.12782578481598</v>
      </c>
      <c r="BN13" s="14">
        <v>0.116798232416325</v>
      </c>
      <c r="BO13" s="14">
        <v>0</v>
      </c>
      <c r="BP13" s="14">
        <v>3.3094257260772302E-2</v>
      </c>
      <c r="BQ13" s="14"/>
      <c r="BR13" s="14">
        <v>0.13268170308593799</v>
      </c>
      <c r="BS13" s="14">
        <v>0.12513049651317601</v>
      </c>
      <c r="BT13" s="14">
        <v>7.8119157009084006E-2</v>
      </c>
    </row>
    <row r="14" spans="2:72" x14ac:dyDescent="0.25">
      <c r="B14" s="15" t="s">
        <v>150</v>
      </c>
      <c r="C14" s="14">
        <v>4.3755847543622203E-2</v>
      </c>
      <c r="D14" s="14">
        <v>3.80367807359887E-2</v>
      </c>
      <c r="E14" s="14">
        <v>5.0149450019831697E-2</v>
      </c>
      <c r="F14" s="14"/>
      <c r="G14" s="14">
        <v>3.4081251199031701E-2</v>
      </c>
      <c r="H14" s="14">
        <v>5.5726175644817799E-2</v>
      </c>
      <c r="I14" s="14">
        <v>3.1311780921011501E-2</v>
      </c>
      <c r="J14" s="14">
        <v>8.3345481081557204E-2</v>
      </c>
      <c r="K14" s="14">
        <v>4.2272676008503998E-2</v>
      </c>
      <c r="L14" s="14">
        <v>1.6411389839897799E-2</v>
      </c>
      <c r="M14" s="14"/>
      <c r="N14" s="14">
        <v>2.22537888867421E-2</v>
      </c>
      <c r="O14" s="14">
        <v>4.8199494536108702E-2</v>
      </c>
      <c r="P14" s="14">
        <v>5.1225081376854602E-2</v>
      </c>
      <c r="Q14" s="14">
        <v>5.7610337833040003E-2</v>
      </c>
      <c r="R14" s="14"/>
      <c r="S14" s="14">
        <v>4.4486642030565599E-2</v>
      </c>
      <c r="T14" s="14">
        <v>4.7343133911745203E-2</v>
      </c>
      <c r="U14" s="14">
        <v>2.0781141660734099E-2</v>
      </c>
      <c r="V14" s="14">
        <v>4.56072889910034E-2</v>
      </c>
      <c r="W14" s="14">
        <v>7.6275271027795299E-2</v>
      </c>
      <c r="X14" s="14">
        <v>6.6418566575434698E-2</v>
      </c>
      <c r="Y14" s="14">
        <v>1.55309217120602E-2</v>
      </c>
      <c r="Z14" s="14">
        <v>5.3842344817313099E-2</v>
      </c>
      <c r="AA14" s="14">
        <v>5.9093175344452901E-2</v>
      </c>
      <c r="AB14" s="14">
        <v>4.6868977534159598E-2</v>
      </c>
      <c r="AC14" s="14">
        <v>0</v>
      </c>
      <c r="AD14" s="14">
        <v>0</v>
      </c>
      <c r="AE14" s="14"/>
      <c r="AF14" s="14">
        <v>0.16508902614926799</v>
      </c>
      <c r="AG14" s="14">
        <v>5.64046520786428E-2</v>
      </c>
      <c r="AH14" s="14">
        <v>6.6650457397391394E-2</v>
      </c>
      <c r="AI14" s="14">
        <v>3.6471878070072003E-2</v>
      </c>
      <c r="AJ14" s="14">
        <v>2.9207423346579602E-2</v>
      </c>
      <c r="AK14" s="14">
        <v>2.1520761161500399E-2</v>
      </c>
      <c r="AL14" s="14">
        <v>6.0499558509869399E-2</v>
      </c>
      <c r="AM14" s="14">
        <v>4.3314298408603603E-2</v>
      </c>
      <c r="AN14" s="14">
        <v>4.2066979526632201E-2</v>
      </c>
      <c r="AO14" s="14">
        <v>2.7913049037913001E-2</v>
      </c>
      <c r="AP14" s="14">
        <v>8.5025971641893003E-2</v>
      </c>
      <c r="AQ14" s="14">
        <v>2.2539369949839402E-2</v>
      </c>
      <c r="AR14" s="14">
        <v>0.11327975353549299</v>
      </c>
      <c r="AS14" s="14">
        <v>0</v>
      </c>
      <c r="AT14" s="14">
        <v>0</v>
      </c>
      <c r="AU14" s="14">
        <v>0</v>
      </c>
      <c r="AV14" s="14"/>
      <c r="AW14" s="14">
        <v>4.88701651151651E-2</v>
      </c>
      <c r="AX14" s="14">
        <v>3.7208594227843901E-2</v>
      </c>
      <c r="AY14" s="14"/>
      <c r="AZ14" s="14">
        <v>4.6296335810487199E-2</v>
      </c>
      <c r="BA14" s="14">
        <v>5.11164253938114E-2</v>
      </c>
      <c r="BB14" s="14" t="s">
        <v>98</v>
      </c>
      <c r="BC14" s="14">
        <v>9.2331620138884907E-2</v>
      </c>
      <c r="BD14" s="14">
        <v>1.01642412767474E-2</v>
      </c>
      <c r="BE14" s="14">
        <v>2.9415327778521599E-2</v>
      </c>
      <c r="BF14" s="14">
        <v>0</v>
      </c>
      <c r="BG14" s="14"/>
      <c r="BH14" s="14">
        <v>5.8311254349920898E-2</v>
      </c>
      <c r="BI14" s="14">
        <v>3.37421022612307E-2</v>
      </c>
      <c r="BJ14" s="14">
        <v>4.7325888219844299E-2</v>
      </c>
      <c r="BK14" s="14"/>
      <c r="BL14" s="14">
        <v>6.0654436234659E-2</v>
      </c>
      <c r="BM14" s="14">
        <v>5.6220175313000699E-2</v>
      </c>
      <c r="BN14" s="14">
        <v>1.9571199024514499E-2</v>
      </c>
      <c r="BO14" s="14">
        <v>0</v>
      </c>
      <c r="BP14" s="14">
        <v>1.84489912627528E-2</v>
      </c>
      <c r="BQ14" s="14"/>
      <c r="BR14" s="14">
        <v>4.60242476229243E-2</v>
      </c>
      <c r="BS14" s="14">
        <v>5.4088989311857898E-2</v>
      </c>
      <c r="BT14" s="14">
        <v>0</v>
      </c>
    </row>
    <row r="15" spans="2:72" x14ac:dyDescent="0.25">
      <c r="B15" s="15" t="s">
        <v>151</v>
      </c>
      <c r="C15" s="14">
        <v>9.8877526940517706E-3</v>
      </c>
      <c r="D15" s="14">
        <v>7.8276758477369094E-3</v>
      </c>
      <c r="E15" s="14">
        <v>1.2137836676354E-2</v>
      </c>
      <c r="F15" s="14"/>
      <c r="G15" s="14">
        <v>0</v>
      </c>
      <c r="H15" s="14">
        <v>0</v>
      </c>
      <c r="I15" s="14">
        <v>3.3331303849457102E-2</v>
      </c>
      <c r="J15" s="14">
        <v>1.5728111981620298E-2</v>
      </c>
      <c r="K15" s="14">
        <v>8.1704365344584893E-3</v>
      </c>
      <c r="L15" s="14">
        <v>0</v>
      </c>
      <c r="M15" s="14"/>
      <c r="N15" s="14">
        <v>4.4287069908074597E-3</v>
      </c>
      <c r="O15" s="14">
        <v>5.1125719626618302E-3</v>
      </c>
      <c r="P15" s="14">
        <v>7.8550163699612607E-3</v>
      </c>
      <c r="Q15" s="14">
        <v>2.1485079845013199E-2</v>
      </c>
      <c r="R15" s="14"/>
      <c r="S15" s="14">
        <v>0</v>
      </c>
      <c r="T15" s="14">
        <v>1.9124590377466201E-2</v>
      </c>
      <c r="U15" s="14">
        <v>1.69426985701484E-2</v>
      </c>
      <c r="V15" s="14">
        <v>1.6132120779543499E-2</v>
      </c>
      <c r="W15" s="14">
        <v>0</v>
      </c>
      <c r="X15" s="14">
        <v>0</v>
      </c>
      <c r="Y15" s="14">
        <v>0</v>
      </c>
      <c r="Z15" s="14">
        <v>0</v>
      </c>
      <c r="AA15" s="14">
        <v>1.40296044262953E-2</v>
      </c>
      <c r="AB15" s="14">
        <v>0</v>
      </c>
      <c r="AC15" s="14">
        <v>5.7745730247789097E-2</v>
      </c>
      <c r="AD15" s="14">
        <v>0</v>
      </c>
      <c r="AE15" s="14"/>
      <c r="AF15" s="14">
        <v>0</v>
      </c>
      <c r="AG15" s="14">
        <v>1.64136233321386E-2</v>
      </c>
      <c r="AH15" s="14">
        <v>0</v>
      </c>
      <c r="AI15" s="14">
        <v>0</v>
      </c>
      <c r="AJ15" s="14">
        <v>1.6048050239125498E-2</v>
      </c>
      <c r="AK15" s="14">
        <v>1.7506008240555301E-2</v>
      </c>
      <c r="AL15" s="14">
        <v>0</v>
      </c>
      <c r="AM15" s="14">
        <v>0</v>
      </c>
      <c r="AN15" s="14">
        <v>0</v>
      </c>
      <c r="AO15" s="14">
        <v>0</v>
      </c>
      <c r="AP15" s="14">
        <v>2.1276200645973999E-2</v>
      </c>
      <c r="AQ15" s="14">
        <v>5.5099239252161002E-2</v>
      </c>
      <c r="AR15" s="14">
        <v>0</v>
      </c>
      <c r="AS15" s="14">
        <v>0</v>
      </c>
      <c r="AT15" s="14">
        <v>0</v>
      </c>
      <c r="AU15" s="14">
        <v>3.9457646392130397E-2</v>
      </c>
      <c r="AV15" s="14"/>
      <c r="AW15" s="14">
        <v>1.2846475209916599E-2</v>
      </c>
      <c r="AX15" s="14">
        <v>6.1000516896692197E-3</v>
      </c>
      <c r="AY15" s="14"/>
      <c r="AZ15" s="14">
        <v>1.29471505214728E-2</v>
      </c>
      <c r="BA15" s="14">
        <v>5.5953662293272803E-3</v>
      </c>
      <c r="BB15" s="14" t="s">
        <v>98</v>
      </c>
      <c r="BC15" s="14">
        <v>0</v>
      </c>
      <c r="BD15" s="14">
        <v>1.11433465507371E-2</v>
      </c>
      <c r="BE15" s="14">
        <v>1.5231916140319201E-2</v>
      </c>
      <c r="BF15" s="14">
        <v>0</v>
      </c>
      <c r="BG15" s="14"/>
      <c r="BH15" s="14">
        <v>2.1556159388156099E-2</v>
      </c>
      <c r="BI15" s="14">
        <v>5.5304900858106597E-3</v>
      </c>
      <c r="BJ15" s="14">
        <v>0</v>
      </c>
      <c r="BK15" s="14"/>
      <c r="BL15" s="14">
        <v>2.3579767124260399E-2</v>
      </c>
      <c r="BM15" s="14">
        <v>3.84525453831107E-3</v>
      </c>
      <c r="BN15" s="14">
        <v>0</v>
      </c>
      <c r="BO15" s="14">
        <v>0</v>
      </c>
      <c r="BP15" s="14">
        <v>0</v>
      </c>
      <c r="BQ15" s="14"/>
      <c r="BR15" s="14">
        <v>1.6166921661757799E-2</v>
      </c>
      <c r="BS15" s="14">
        <v>2.9601006151949699E-3</v>
      </c>
      <c r="BT15" s="14">
        <v>0</v>
      </c>
    </row>
    <row r="16" spans="2:72" x14ac:dyDescent="0.25">
      <c r="B16" s="15" t="s">
        <v>152</v>
      </c>
      <c r="C16" s="14">
        <v>6.5116816210345901E-3</v>
      </c>
      <c r="D16" s="14">
        <v>7.3227036617629403E-3</v>
      </c>
      <c r="E16" s="14">
        <v>5.7196835421168997E-3</v>
      </c>
      <c r="F16" s="14"/>
      <c r="G16" s="14">
        <v>1.19784711279739E-2</v>
      </c>
      <c r="H16" s="14">
        <v>6.7120457224258204E-3</v>
      </c>
      <c r="I16" s="14">
        <v>1.41193552841132E-2</v>
      </c>
      <c r="J16" s="14">
        <v>0</v>
      </c>
      <c r="K16" s="14">
        <v>7.7133808830963701E-3</v>
      </c>
      <c r="L16" s="14">
        <v>0</v>
      </c>
      <c r="M16" s="14"/>
      <c r="N16" s="14">
        <v>1.7016720508702999E-2</v>
      </c>
      <c r="O16" s="14">
        <v>0</v>
      </c>
      <c r="P16" s="14">
        <v>0</v>
      </c>
      <c r="Q16" s="14">
        <v>5.8215995810753599E-3</v>
      </c>
      <c r="R16" s="14"/>
      <c r="S16" s="14">
        <v>0</v>
      </c>
      <c r="T16" s="14">
        <v>8.8381624153136603E-3</v>
      </c>
      <c r="U16" s="14">
        <v>0</v>
      </c>
      <c r="V16" s="14">
        <v>0</v>
      </c>
      <c r="W16" s="14">
        <v>0</v>
      </c>
      <c r="X16" s="14">
        <v>0</v>
      </c>
      <c r="Y16" s="14">
        <v>0</v>
      </c>
      <c r="Z16" s="14">
        <v>0</v>
      </c>
      <c r="AA16" s="14">
        <v>2.1646690009017502E-2</v>
      </c>
      <c r="AB16" s="14">
        <v>2.7635563730798701E-2</v>
      </c>
      <c r="AC16" s="14">
        <v>0</v>
      </c>
      <c r="AD16" s="14">
        <v>0</v>
      </c>
      <c r="AE16" s="14"/>
      <c r="AF16" s="14">
        <v>0</v>
      </c>
      <c r="AG16" s="14">
        <v>0</v>
      </c>
      <c r="AH16" s="14">
        <v>0</v>
      </c>
      <c r="AI16" s="14">
        <v>0</v>
      </c>
      <c r="AJ16" s="14">
        <v>0</v>
      </c>
      <c r="AK16" s="14">
        <v>0</v>
      </c>
      <c r="AL16" s="14">
        <v>1.5313175828577901E-2</v>
      </c>
      <c r="AM16" s="14">
        <v>0</v>
      </c>
      <c r="AN16" s="14">
        <v>0</v>
      </c>
      <c r="AO16" s="14">
        <v>0</v>
      </c>
      <c r="AP16" s="14">
        <v>0</v>
      </c>
      <c r="AQ16" s="14">
        <v>5.2772145641460898E-2</v>
      </c>
      <c r="AR16" s="14">
        <v>0</v>
      </c>
      <c r="AS16" s="14">
        <v>0</v>
      </c>
      <c r="AT16" s="14">
        <v>4.3036026465928502E-2</v>
      </c>
      <c r="AU16" s="14">
        <v>3.4644485727644898E-2</v>
      </c>
      <c r="AV16" s="14"/>
      <c r="AW16" s="14">
        <v>6.6479131454797499E-3</v>
      </c>
      <c r="AX16" s="14">
        <v>6.3372805816661899E-3</v>
      </c>
      <c r="AY16" s="14"/>
      <c r="AZ16" s="14">
        <v>1.15534678589447E-2</v>
      </c>
      <c r="BA16" s="14">
        <v>5.1918480741752803E-3</v>
      </c>
      <c r="BB16" s="14" t="s">
        <v>98</v>
      </c>
      <c r="BC16" s="14">
        <v>0</v>
      </c>
      <c r="BD16" s="14">
        <v>0</v>
      </c>
      <c r="BE16" s="14">
        <v>6.5990504779883897E-3</v>
      </c>
      <c r="BF16" s="14">
        <v>0</v>
      </c>
      <c r="BG16" s="14"/>
      <c r="BH16" s="14">
        <v>0</v>
      </c>
      <c r="BI16" s="14">
        <v>9.8795142542196304E-3</v>
      </c>
      <c r="BJ16" s="14">
        <v>1.71020745857338E-2</v>
      </c>
      <c r="BK16" s="14"/>
      <c r="BL16" s="14">
        <v>4.0040963883316997E-3</v>
      </c>
      <c r="BM16" s="14">
        <v>1.00573753492168E-2</v>
      </c>
      <c r="BN16" s="14">
        <v>0</v>
      </c>
      <c r="BO16" s="14">
        <v>0</v>
      </c>
      <c r="BP16" s="14">
        <v>0</v>
      </c>
      <c r="BQ16" s="14"/>
      <c r="BR16" s="14">
        <v>7.0236610895349997E-3</v>
      </c>
      <c r="BS16" s="14">
        <v>7.7422294575951404E-3</v>
      </c>
      <c r="BT16" s="14">
        <v>0</v>
      </c>
    </row>
    <row r="17" spans="2:72" x14ac:dyDescent="0.25">
      <c r="B17" s="15" t="s">
        <v>153</v>
      </c>
      <c r="C17" s="14">
        <v>7.4771303034163201E-3</v>
      </c>
      <c r="D17" s="14">
        <v>1.22435709442381E-2</v>
      </c>
      <c r="E17" s="14">
        <v>2.54480610454294E-3</v>
      </c>
      <c r="F17" s="14"/>
      <c r="G17" s="14">
        <v>8.6391695169106691E-3</v>
      </c>
      <c r="H17" s="14">
        <v>2.0177238304293701E-2</v>
      </c>
      <c r="I17" s="14">
        <v>6.9235768351616897E-3</v>
      </c>
      <c r="J17" s="14">
        <v>8.9279970491085592E-3</v>
      </c>
      <c r="K17" s="14">
        <v>0</v>
      </c>
      <c r="L17" s="14">
        <v>0</v>
      </c>
      <c r="M17" s="14"/>
      <c r="N17" s="14">
        <v>1.24061668943828E-2</v>
      </c>
      <c r="O17" s="14">
        <v>9.6982862490931892E-3</v>
      </c>
      <c r="P17" s="14">
        <v>7.8619168482388195E-3</v>
      </c>
      <c r="Q17" s="14">
        <v>0</v>
      </c>
      <c r="R17" s="14"/>
      <c r="S17" s="14">
        <v>0</v>
      </c>
      <c r="T17" s="14">
        <v>0</v>
      </c>
      <c r="U17" s="14">
        <v>7.7200266342610596E-2</v>
      </c>
      <c r="V17" s="14">
        <v>0</v>
      </c>
      <c r="W17" s="14">
        <v>0</v>
      </c>
      <c r="X17" s="14">
        <v>0</v>
      </c>
      <c r="Y17" s="14">
        <v>0</v>
      </c>
      <c r="Z17" s="14">
        <v>0</v>
      </c>
      <c r="AA17" s="14">
        <v>0</v>
      </c>
      <c r="AB17" s="14">
        <v>0</v>
      </c>
      <c r="AC17" s="14">
        <v>3.4643189652881899E-2</v>
      </c>
      <c r="AD17" s="14">
        <v>0</v>
      </c>
      <c r="AE17" s="14"/>
      <c r="AF17" s="14">
        <v>0</v>
      </c>
      <c r="AG17" s="14">
        <v>0</v>
      </c>
      <c r="AH17" s="14">
        <v>1.7824931369648401E-2</v>
      </c>
      <c r="AI17" s="14">
        <v>0</v>
      </c>
      <c r="AJ17" s="14">
        <v>0</v>
      </c>
      <c r="AK17" s="14">
        <v>1.5233466914702599E-2</v>
      </c>
      <c r="AL17" s="14">
        <v>0</v>
      </c>
      <c r="AM17" s="14">
        <v>1.5352814869887399E-2</v>
      </c>
      <c r="AN17" s="14">
        <v>0</v>
      </c>
      <c r="AO17" s="14">
        <v>0</v>
      </c>
      <c r="AP17" s="14">
        <v>0</v>
      </c>
      <c r="AQ17" s="14">
        <v>2.6661594986756298E-2</v>
      </c>
      <c r="AR17" s="14">
        <v>0</v>
      </c>
      <c r="AS17" s="14">
        <v>0</v>
      </c>
      <c r="AT17" s="14">
        <v>6.2148009475367902E-2</v>
      </c>
      <c r="AU17" s="14">
        <v>0</v>
      </c>
      <c r="AV17" s="14"/>
      <c r="AW17" s="14">
        <v>8.60099277248756E-3</v>
      </c>
      <c r="AX17" s="14">
        <v>6.0383826749843003E-3</v>
      </c>
      <c r="AY17" s="14"/>
      <c r="AZ17" s="14">
        <v>1.5021872069875399E-2</v>
      </c>
      <c r="BA17" s="14">
        <v>4.5996040797548002E-3</v>
      </c>
      <c r="BB17" s="14" t="s">
        <v>98</v>
      </c>
      <c r="BC17" s="14">
        <v>0</v>
      </c>
      <c r="BD17" s="14">
        <v>0</v>
      </c>
      <c r="BE17" s="14">
        <v>6.3096956292833604E-3</v>
      </c>
      <c r="BF17" s="14">
        <v>0</v>
      </c>
      <c r="BG17" s="14"/>
      <c r="BH17" s="14">
        <v>5.64391338432831E-3</v>
      </c>
      <c r="BI17" s="14">
        <v>1.12490780842777E-2</v>
      </c>
      <c r="BJ17" s="14">
        <v>0</v>
      </c>
      <c r="BK17" s="14"/>
      <c r="BL17" s="14">
        <v>0</v>
      </c>
      <c r="BM17" s="14">
        <v>7.16591608381418E-3</v>
      </c>
      <c r="BN17" s="14">
        <v>2.22355722086451E-2</v>
      </c>
      <c r="BO17" s="14">
        <v>0</v>
      </c>
      <c r="BP17" s="14">
        <v>0</v>
      </c>
      <c r="BQ17" s="14"/>
      <c r="BR17" s="14">
        <v>0</v>
      </c>
      <c r="BS17" s="14">
        <v>5.5163663151024103E-3</v>
      </c>
      <c r="BT17" s="14">
        <v>2.3963051343225902E-2</v>
      </c>
    </row>
    <row r="18" spans="2:72" x14ac:dyDescent="0.25">
      <c r="B18" s="15" t="s">
        <v>154</v>
      </c>
      <c r="C18" s="14">
        <v>1.3573593951199199E-2</v>
      </c>
      <c r="D18" s="14">
        <v>2.1622890752459802E-2</v>
      </c>
      <c r="E18" s="14">
        <v>5.2526991563003403E-3</v>
      </c>
      <c r="F18" s="14"/>
      <c r="G18" s="14">
        <v>9.0884819300674508E-3</v>
      </c>
      <c r="H18" s="14">
        <v>1.36005704468734E-2</v>
      </c>
      <c r="I18" s="14">
        <v>2.78736674313886E-2</v>
      </c>
      <c r="J18" s="14">
        <v>2.2216505711502701E-2</v>
      </c>
      <c r="K18" s="14">
        <v>7.8067042689204703E-3</v>
      </c>
      <c r="L18" s="14">
        <v>0</v>
      </c>
      <c r="M18" s="14"/>
      <c r="N18" s="14">
        <v>1.2836894247201001E-2</v>
      </c>
      <c r="O18" s="14">
        <v>1.4452046714075999E-2</v>
      </c>
      <c r="P18" s="14">
        <v>8.3074935779463305E-3</v>
      </c>
      <c r="Q18" s="14">
        <v>1.73450175579902E-2</v>
      </c>
      <c r="R18" s="14"/>
      <c r="S18" s="14">
        <v>1.6425190586119399E-2</v>
      </c>
      <c r="T18" s="14">
        <v>8.9450944148558899E-3</v>
      </c>
      <c r="U18" s="14">
        <v>1.8580560099697201E-2</v>
      </c>
      <c r="V18" s="14">
        <v>0</v>
      </c>
      <c r="W18" s="14">
        <v>0</v>
      </c>
      <c r="X18" s="14">
        <v>1.55370695557446E-2</v>
      </c>
      <c r="Y18" s="14">
        <v>1.6622411339335001E-2</v>
      </c>
      <c r="Z18" s="14">
        <v>5.4368279905655702E-2</v>
      </c>
      <c r="AA18" s="14">
        <v>1.04273487483323E-2</v>
      </c>
      <c r="AB18" s="14">
        <v>0</v>
      </c>
      <c r="AC18" s="14">
        <v>0</v>
      </c>
      <c r="AD18" s="14">
        <v>9.8861770988576805E-2</v>
      </c>
      <c r="AE18" s="14"/>
      <c r="AF18" s="14">
        <v>0</v>
      </c>
      <c r="AG18" s="14">
        <v>4.2787184500740497E-2</v>
      </c>
      <c r="AH18" s="14">
        <v>2.5099807067430899E-2</v>
      </c>
      <c r="AI18" s="14">
        <v>0</v>
      </c>
      <c r="AJ18" s="14">
        <v>1.47040244190326E-2</v>
      </c>
      <c r="AK18" s="14">
        <v>0</v>
      </c>
      <c r="AL18" s="14">
        <v>3.0628224760736001E-2</v>
      </c>
      <c r="AM18" s="14">
        <v>3.75277048733898E-2</v>
      </c>
      <c r="AN18" s="14">
        <v>0</v>
      </c>
      <c r="AO18" s="14">
        <v>2.8074097724033398E-2</v>
      </c>
      <c r="AP18" s="14">
        <v>0</v>
      </c>
      <c r="AQ18" s="14">
        <v>0</v>
      </c>
      <c r="AR18" s="14">
        <v>0</v>
      </c>
      <c r="AS18" s="14">
        <v>0</v>
      </c>
      <c r="AT18" s="14">
        <v>0</v>
      </c>
      <c r="AU18" s="14">
        <v>0</v>
      </c>
      <c r="AV18" s="14"/>
      <c r="AW18" s="14">
        <v>9.8230505596882192E-3</v>
      </c>
      <c r="AX18" s="14">
        <v>1.8374969171360299E-2</v>
      </c>
      <c r="AY18" s="14"/>
      <c r="AZ18" s="14">
        <v>0</v>
      </c>
      <c r="BA18" s="14">
        <v>2.4215208226006799E-2</v>
      </c>
      <c r="BB18" s="14" t="s">
        <v>98</v>
      </c>
      <c r="BC18" s="14">
        <v>1.78760089937775E-2</v>
      </c>
      <c r="BD18" s="14">
        <v>0</v>
      </c>
      <c r="BE18" s="14">
        <v>2.51815016780868E-2</v>
      </c>
      <c r="BF18" s="14">
        <v>6.03815039956659E-2</v>
      </c>
      <c r="BG18" s="14"/>
      <c r="BH18" s="14">
        <v>7.7819872605158101E-3</v>
      </c>
      <c r="BI18" s="14">
        <v>1.44804586232947E-2</v>
      </c>
      <c r="BJ18" s="14">
        <v>2.7803678531950499E-2</v>
      </c>
      <c r="BK18" s="14"/>
      <c r="BL18" s="14">
        <v>0</v>
      </c>
      <c r="BM18" s="14">
        <v>1.7388546571144602E-2</v>
      </c>
      <c r="BN18" s="14">
        <v>0</v>
      </c>
      <c r="BO18" s="14">
        <v>0</v>
      </c>
      <c r="BP18" s="14">
        <v>1.42605882566351E-2</v>
      </c>
      <c r="BQ18" s="14"/>
      <c r="BR18" s="14">
        <v>1.5249303446779701E-2</v>
      </c>
      <c r="BS18" s="14">
        <v>1.35608170110316E-2</v>
      </c>
      <c r="BT18" s="14">
        <v>0</v>
      </c>
    </row>
    <row r="19" spans="2:72" x14ac:dyDescent="0.25">
      <c r="B19" s="15" t="s">
        <v>92</v>
      </c>
      <c r="C19" s="20">
        <v>0.13068808745456001</v>
      </c>
      <c r="D19" s="20">
        <v>0.12324984689815099</v>
      </c>
      <c r="E19" s="20">
        <v>0.13662956321345501</v>
      </c>
      <c r="F19" s="20"/>
      <c r="G19" s="20">
        <v>6.1169314815805398E-2</v>
      </c>
      <c r="H19" s="20">
        <v>6.7594574889685705E-2</v>
      </c>
      <c r="I19" s="20">
        <v>0.113413604430135</v>
      </c>
      <c r="J19" s="20">
        <v>0.122647349255879</v>
      </c>
      <c r="K19" s="20">
        <v>0.21479391006822801</v>
      </c>
      <c r="L19" s="20">
        <v>0.19358698874424199</v>
      </c>
      <c r="M19" s="20"/>
      <c r="N19" s="20">
        <v>0.107396558756379</v>
      </c>
      <c r="O19" s="20">
        <v>0.107636542132706</v>
      </c>
      <c r="P19" s="20">
        <v>0.169566459384386</v>
      </c>
      <c r="Q19" s="20">
        <v>0.144174366158491</v>
      </c>
      <c r="R19" s="20"/>
      <c r="S19" s="20">
        <v>4.8246616486579297E-2</v>
      </c>
      <c r="T19" s="20">
        <v>0.13782250071810001</v>
      </c>
      <c r="U19" s="20">
        <v>0.118297432503742</v>
      </c>
      <c r="V19" s="20">
        <v>0.145672345446235</v>
      </c>
      <c r="W19" s="20">
        <v>0.17402109408490901</v>
      </c>
      <c r="X19" s="20">
        <v>0.12123003012394901</v>
      </c>
      <c r="Y19" s="20">
        <v>0.19774770026616101</v>
      </c>
      <c r="Z19" s="20">
        <v>0.10747317499834599</v>
      </c>
      <c r="AA19" s="20">
        <v>0.14373924810680899</v>
      </c>
      <c r="AB19" s="20">
        <v>0.117898487277174</v>
      </c>
      <c r="AC19" s="20">
        <v>0.21043339736594499</v>
      </c>
      <c r="AD19" s="20">
        <v>0.18581056675293101</v>
      </c>
      <c r="AE19" s="20"/>
      <c r="AF19" s="20">
        <v>0.19779927543696399</v>
      </c>
      <c r="AG19" s="20">
        <v>0.18231120750183</v>
      </c>
      <c r="AH19" s="20">
        <v>0.16606623204594301</v>
      </c>
      <c r="AI19" s="20">
        <v>0.14807499026231399</v>
      </c>
      <c r="AJ19" s="20">
        <v>0.143427516829193</v>
      </c>
      <c r="AK19" s="20">
        <v>0.12625118999396201</v>
      </c>
      <c r="AL19" s="20">
        <v>7.3968207394994601E-2</v>
      </c>
      <c r="AM19" s="20">
        <v>0.112917983217751</v>
      </c>
      <c r="AN19" s="20">
        <v>0.116569770530082</v>
      </c>
      <c r="AO19" s="20">
        <v>9.9244339737390205E-2</v>
      </c>
      <c r="AP19" s="20">
        <v>0.12733630869261001</v>
      </c>
      <c r="AQ19" s="20">
        <v>8.1576556026709907E-2</v>
      </c>
      <c r="AR19" s="20">
        <v>3.2687815399771503E-2</v>
      </c>
      <c r="AS19" s="20">
        <v>0</v>
      </c>
      <c r="AT19" s="20">
        <v>0.10305375397296899</v>
      </c>
      <c r="AU19" s="20">
        <v>9.0781521709318802E-2</v>
      </c>
      <c r="AV19" s="20"/>
      <c r="AW19" s="20">
        <v>0.14992313163740301</v>
      </c>
      <c r="AX19" s="20">
        <v>0.10606374509733101</v>
      </c>
      <c r="AY19" s="20"/>
      <c r="AZ19" s="20">
        <v>0.154378778665473</v>
      </c>
      <c r="BA19" s="20">
        <v>0.11723820977763599</v>
      </c>
      <c r="BB19" s="20" t="s">
        <v>98</v>
      </c>
      <c r="BC19" s="20">
        <v>0.15946735225845399</v>
      </c>
      <c r="BD19" s="20">
        <v>0.13582035295242401</v>
      </c>
      <c r="BE19" s="20">
        <v>9.8523823879227895E-2</v>
      </c>
      <c r="BF19" s="20">
        <v>6.3854305775884801E-2</v>
      </c>
      <c r="BG19" s="20"/>
      <c r="BH19" s="20">
        <v>0.14776120114062199</v>
      </c>
      <c r="BI19" s="20">
        <v>0.12274079637027401</v>
      </c>
      <c r="BJ19" s="20">
        <v>0.108594476455991</v>
      </c>
      <c r="BK19" s="20"/>
      <c r="BL19" s="20">
        <v>0.16051190737035001</v>
      </c>
      <c r="BM19" s="20">
        <v>8.4347934853204104E-2</v>
      </c>
      <c r="BN19" s="20">
        <v>0.147577381924691</v>
      </c>
      <c r="BO19" s="20">
        <v>0.18920670167916401</v>
      </c>
      <c r="BP19" s="20">
        <v>0.12642231369155299</v>
      </c>
      <c r="BQ19" s="20"/>
      <c r="BR19" s="20">
        <v>0.102614828519278</v>
      </c>
      <c r="BS19" s="20">
        <v>9.2774562607485705E-2</v>
      </c>
      <c r="BT19" s="20">
        <v>8.7441964305392E-2</v>
      </c>
    </row>
    <row r="20" spans="2:72" x14ac:dyDescent="0.25">
      <c r="B20" s="16" t="s">
        <v>144</v>
      </c>
    </row>
    <row r="21" spans="2:72" x14ac:dyDescent="0.25">
      <c r="B21" t="s">
        <v>94</v>
      </c>
    </row>
    <row r="22" spans="2:72" x14ac:dyDescent="0.25">
      <c r="B22" t="s">
        <v>95</v>
      </c>
    </row>
    <row r="24" spans="2:72" x14ac:dyDescent="0.25">
      <c r="B24"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T2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169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156</v>
      </c>
      <c r="C9" s="14">
        <v>0.55544883737863704</v>
      </c>
      <c r="D9" s="14">
        <v>0.56224024229506198</v>
      </c>
      <c r="E9" s="14">
        <v>0.546737414655594</v>
      </c>
      <c r="F9" s="14"/>
      <c r="G9" s="14">
        <v>0.67379912458975499</v>
      </c>
      <c r="H9" s="14">
        <v>0.51205854462379696</v>
      </c>
      <c r="I9" s="14">
        <v>0.522364421641758</v>
      </c>
      <c r="J9" s="14">
        <v>0.56053478690441905</v>
      </c>
      <c r="K9" s="14">
        <v>0.56793931099560002</v>
      </c>
      <c r="L9" s="14">
        <v>0.52569512394585405</v>
      </c>
      <c r="M9" s="14"/>
      <c r="N9" s="14">
        <v>0.58728039812294197</v>
      </c>
      <c r="O9" s="14">
        <v>0.52905891869928201</v>
      </c>
      <c r="P9" s="14">
        <v>0.53766619793196802</v>
      </c>
      <c r="Q9" s="14">
        <v>0.56913879388001898</v>
      </c>
      <c r="R9" s="14"/>
      <c r="S9" s="14">
        <v>0.57803793571030904</v>
      </c>
      <c r="T9" s="14">
        <v>0.571491997513217</v>
      </c>
      <c r="U9" s="14">
        <v>0.53372116745341103</v>
      </c>
      <c r="V9" s="14">
        <v>0.54419391714107401</v>
      </c>
      <c r="W9" s="14">
        <v>0.49271163134993101</v>
      </c>
      <c r="X9" s="14">
        <v>0.57258365409224898</v>
      </c>
      <c r="Y9" s="14">
        <v>0.53718748215218104</v>
      </c>
      <c r="Z9" s="14">
        <v>0.64905757689022403</v>
      </c>
      <c r="AA9" s="14">
        <v>0.56927621633286596</v>
      </c>
      <c r="AB9" s="14">
        <v>0.53424375561330695</v>
      </c>
      <c r="AC9" s="14">
        <v>0.51356295550643505</v>
      </c>
      <c r="AD9" s="14">
        <v>0.57316943375334595</v>
      </c>
      <c r="AE9" s="14"/>
      <c r="AF9" s="14">
        <v>0.49454906399766202</v>
      </c>
      <c r="AG9" s="14">
        <v>0.63379577238493001</v>
      </c>
      <c r="AH9" s="14">
        <v>0.61656825764356604</v>
      </c>
      <c r="AI9" s="14">
        <v>0.59845760355385103</v>
      </c>
      <c r="AJ9" s="14">
        <v>0.55026682590888398</v>
      </c>
      <c r="AK9" s="14">
        <v>0.58387383878602594</v>
      </c>
      <c r="AL9" s="14">
        <v>0.57000211897836495</v>
      </c>
      <c r="AM9" s="14">
        <v>0.52388620312631495</v>
      </c>
      <c r="AN9" s="14">
        <v>0.44307130399475397</v>
      </c>
      <c r="AO9" s="14">
        <v>0.56974801471113501</v>
      </c>
      <c r="AP9" s="14">
        <v>0.53758957794883799</v>
      </c>
      <c r="AQ9" s="14">
        <v>0.53731983477452205</v>
      </c>
      <c r="AR9" s="14">
        <v>0.44791743201109901</v>
      </c>
      <c r="AS9" s="14">
        <v>0.63453105628134698</v>
      </c>
      <c r="AT9" s="14">
        <v>0.49416739081578998</v>
      </c>
      <c r="AU9" s="14">
        <v>0.54136124849209</v>
      </c>
      <c r="AV9" s="14"/>
      <c r="AW9" s="14">
        <v>0.52783383209683299</v>
      </c>
      <c r="AX9" s="14">
        <v>0.59196962149865695</v>
      </c>
      <c r="AY9" s="14"/>
      <c r="AZ9" s="14">
        <v>0.54696990490980002</v>
      </c>
      <c r="BA9" s="14">
        <v>0.48903317851949502</v>
      </c>
      <c r="BB9" s="14" t="s">
        <v>98</v>
      </c>
      <c r="BC9" s="14">
        <v>0.587339931533152</v>
      </c>
      <c r="BD9" s="14">
        <v>0.64813300461535595</v>
      </c>
      <c r="BE9" s="14">
        <v>0.60411090247102595</v>
      </c>
      <c r="BF9" s="14">
        <v>0.51730103803791405</v>
      </c>
      <c r="BG9" s="14"/>
      <c r="BH9" s="14">
        <v>0.47987937431681899</v>
      </c>
      <c r="BI9" s="14">
        <v>0.59627254310030098</v>
      </c>
      <c r="BJ9" s="14">
        <v>0.56323977472894504</v>
      </c>
      <c r="BK9" s="14"/>
      <c r="BL9" s="14">
        <v>0.48691109085775303</v>
      </c>
      <c r="BM9" s="14">
        <v>0.59511259539739703</v>
      </c>
      <c r="BN9" s="14">
        <v>0.62431534536600997</v>
      </c>
      <c r="BO9" s="14">
        <v>0.43710223172542401</v>
      </c>
      <c r="BP9" s="14">
        <v>0.55935922493724199</v>
      </c>
      <c r="BQ9" s="14"/>
      <c r="BR9" s="14">
        <v>0.50562364439002305</v>
      </c>
      <c r="BS9" s="14">
        <v>0.60703162016459</v>
      </c>
      <c r="BT9" s="14">
        <v>0.61166449393200795</v>
      </c>
    </row>
    <row r="10" spans="2:72" x14ac:dyDescent="0.25">
      <c r="B10" s="15" t="s">
        <v>157</v>
      </c>
      <c r="C10" s="14">
        <v>0.542930076827848</v>
      </c>
      <c r="D10" s="14">
        <v>0.51097731070375696</v>
      </c>
      <c r="E10" s="14">
        <v>0.57527782433001595</v>
      </c>
      <c r="F10" s="14"/>
      <c r="G10" s="14">
        <v>0.357977657834744</v>
      </c>
      <c r="H10" s="14">
        <v>0.44711172178383302</v>
      </c>
      <c r="I10" s="14">
        <v>0.54599373234942405</v>
      </c>
      <c r="J10" s="14">
        <v>0.60980734130123504</v>
      </c>
      <c r="K10" s="14">
        <v>0.57090881088096801</v>
      </c>
      <c r="L10" s="14">
        <v>0.66925218345220505</v>
      </c>
      <c r="M10" s="14"/>
      <c r="N10" s="14">
        <v>0.52238706064506102</v>
      </c>
      <c r="O10" s="14">
        <v>0.54270475145175401</v>
      </c>
      <c r="P10" s="14">
        <v>0.55623665950252699</v>
      </c>
      <c r="Q10" s="14">
        <v>0.55428948003808498</v>
      </c>
      <c r="R10" s="14"/>
      <c r="S10" s="14">
        <v>0.49920485895009198</v>
      </c>
      <c r="T10" s="14">
        <v>0.54481283011491899</v>
      </c>
      <c r="U10" s="14">
        <v>0.55467800153493496</v>
      </c>
      <c r="V10" s="14">
        <v>0.54268342986107998</v>
      </c>
      <c r="W10" s="14">
        <v>0.53072368377421397</v>
      </c>
      <c r="X10" s="14">
        <v>0.51417016173864505</v>
      </c>
      <c r="Y10" s="14">
        <v>0.56903955859316402</v>
      </c>
      <c r="Z10" s="14">
        <v>0.55128400250665099</v>
      </c>
      <c r="AA10" s="14">
        <v>0.58910026037244301</v>
      </c>
      <c r="AB10" s="14">
        <v>0.54283502674872297</v>
      </c>
      <c r="AC10" s="14">
        <v>0.55009421216044097</v>
      </c>
      <c r="AD10" s="14">
        <v>0.56198449548659002</v>
      </c>
      <c r="AE10" s="14"/>
      <c r="AF10" s="14">
        <v>0.43105450191669098</v>
      </c>
      <c r="AG10" s="14">
        <v>0.52136587518580002</v>
      </c>
      <c r="AH10" s="14">
        <v>0.60230768890506303</v>
      </c>
      <c r="AI10" s="14">
        <v>0.55575021157809101</v>
      </c>
      <c r="AJ10" s="14">
        <v>0.57216572067226901</v>
      </c>
      <c r="AK10" s="14">
        <v>0.54278036362320303</v>
      </c>
      <c r="AL10" s="14">
        <v>0.545910568951674</v>
      </c>
      <c r="AM10" s="14">
        <v>0.55217584522802299</v>
      </c>
      <c r="AN10" s="14">
        <v>0.58325108106767098</v>
      </c>
      <c r="AO10" s="14">
        <v>0.52030850073560997</v>
      </c>
      <c r="AP10" s="14">
        <v>0.51264959121166298</v>
      </c>
      <c r="AQ10" s="14">
        <v>0.50678043480489299</v>
      </c>
      <c r="AR10" s="14">
        <v>0.45489285089237302</v>
      </c>
      <c r="AS10" s="14">
        <v>0.53379197835963799</v>
      </c>
      <c r="AT10" s="14">
        <v>0.51576544658065304</v>
      </c>
      <c r="AU10" s="14">
        <v>0.50042067039122595</v>
      </c>
      <c r="AV10" s="14"/>
      <c r="AW10" s="14">
        <v>0.58518001843960299</v>
      </c>
      <c r="AX10" s="14">
        <v>0.48705462140278599</v>
      </c>
      <c r="AY10" s="14"/>
      <c r="AZ10" s="14">
        <v>0.57013996790758004</v>
      </c>
      <c r="BA10" s="14">
        <v>0.526870139564244</v>
      </c>
      <c r="BB10" s="14" t="s">
        <v>98</v>
      </c>
      <c r="BC10" s="14">
        <v>0.55384426610684601</v>
      </c>
      <c r="BD10" s="14">
        <v>0.54288070950307998</v>
      </c>
      <c r="BE10" s="14">
        <v>0.50874258137550399</v>
      </c>
      <c r="BF10" s="14">
        <v>0.65072730509575105</v>
      </c>
      <c r="BG10" s="14"/>
      <c r="BH10" s="14">
        <v>0.607044740342777</v>
      </c>
      <c r="BI10" s="14">
        <v>0.52991963547179199</v>
      </c>
      <c r="BJ10" s="14">
        <v>0.49237586548378098</v>
      </c>
      <c r="BK10" s="14"/>
      <c r="BL10" s="14">
        <v>0.59284415836931503</v>
      </c>
      <c r="BM10" s="14">
        <v>0.52849036271801797</v>
      </c>
      <c r="BN10" s="14">
        <v>0.48229670709266897</v>
      </c>
      <c r="BO10" s="14">
        <v>0.500897942975574</v>
      </c>
      <c r="BP10" s="14">
        <v>0.50499478915115603</v>
      </c>
      <c r="BQ10" s="14"/>
      <c r="BR10" s="14">
        <v>0.54835151709835706</v>
      </c>
      <c r="BS10" s="14">
        <v>0.52846477193508101</v>
      </c>
      <c r="BT10" s="14">
        <v>0.53517731035668004</v>
      </c>
    </row>
    <row r="11" spans="2:72" ht="30" x14ac:dyDescent="0.25">
      <c r="B11" s="15" t="s">
        <v>158</v>
      </c>
      <c r="C11" s="14">
        <v>0.41208013773638402</v>
      </c>
      <c r="D11" s="14">
        <v>0.36287112794155701</v>
      </c>
      <c r="E11" s="14">
        <v>0.45868774478917201</v>
      </c>
      <c r="F11" s="14"/>
      <c r="G11" s="14">
        <v>0.32096257192925898</v>
      </c>
      <c r="H11" s="14">
        <v>0.26793201538878297</v>
      </c>
      <c r="I11" s="14">
        <v>0.335280752979982</v>
      </c>
      <c r="J11" s="14">
        <v>0.445288558180365</v>
      </c>
      <c r="K11" s="14">
        <v>0.52323087416688197</v>
      </c>
      <c r="L11" s="14">
        <v>0.55127557526088899</v>
      </c>
      <c r="M11" s="14"/>
      <c r="N11" s="14">
        <v>0.39698732300591999</v>
      </c>
      <c r="O11" s="14">
        <v>0.43184347610540103</v>
      </c>
      <c r="P11" s="14">
        <v>0.39240991535540498</v>
      </c>
      <c r="Q11" s="14">
        <v>0.41940379794635901</v>
      </c>
      <c r="R11" s="14"/>
      <c r="S11" s="14">
        <v>0.39324864216415201</v>
      </c>
      <c r="T11" s="14">
        <v>0.37692769365630302</v>
      </c>
      <c r="U11" s="14">
        <v>0.48864275462836199</v>
      </c>
      <c r="V11" s="14">
        <v>0.41367548997693099</v>
      </c>
      <c r="W11" s="14">
        <v>0.421619388332236</v>
      </c>
      <c r="X11" s="14">
        <v>0.34081190847329701</v>
      </c>
      <c r="Y11" s="14">
        <v>0.47708496566376901</v>
      </c>
      <c r="Z11" s="14">
        <v>0.38505641780599797</v>
      </c>
      <c r="AA11" s="14">
        <v>0.41860921352300101</v>
      </c>
      <c r="AB11" s="14">
        <v>0.42547272693287302</v>
      </c>
      <c r="AC11" s="14">
        <v>0.41521526051255297</v>
      </c>
      <c r="AD11" s="14">
        <v>0.42913672822661902</v>
      </c>
      <c r="AE11" s="14"/>
      <c r="AF11" s="14">
        <v>0.39118694948745802</v>
      </c>
      <c r="AG11" s="14">
        <v>0.40231685394373501</v>
      </c>
      <c r="AH11" s="14">
        <v>0.46464639241925698</v>
      </c>
      <c r="AI11" s="14">
        <v>0.497334611739707</v>
      </c>
      <c r="AJ11" s="14">
        <v>0.39991563756672199</v>
      </c>
      <c r="AK11" s="14">
        <v>0.39049036551344801</v>
      </c>
      <c r="AL11" s="14">
        <v>0.38391569088079103</v>
      </c>
      <c r="AM11" s="14">
        <v>0.46921232313737299</v>
      </c>
      <c r="AN11" s="14">
        <v>0.383683530782849</v>
      </c>
      <c r="AO11" s="14">
        <v>0.34849347853554702</v>
      </c>
      <c r="AP11" s="14">
        <v>0.40206872715651998</v>
      </c>
      <c r="AQ11" s="14">
        <v>0.408228100628656</v>
      </c>
      <c r="AR11" s="14">
        <v>0.352920425836039</v>
      </c>
      <c r="AS11" s="14">
        <v>0.34861251410431199</v>
      </c>
      <c r="AT11" s="14">
        <v>0.38539499578820002</v>
      </c>
      <c r="AU11" s="14">
        <v>0.30729209989695799</v>
      </c>
      <c r="AV11" s="14"/>
      <c r="AW11" s="14">
        <v>0.43223345226480298</v>
      </c>
      <c r="AX11" s="14">
        <v>0.38542742332679503</v>
      </c>
      <c r="AY11" s="14"/>
      <c r="AZ11" s="14">
        <v>0.49539425202785398</v>
      </c>
      <c r="BA11" s="14">
        <v>0.364087582833373</v>
      </c>
      <c r="BB11" s="14" t="s">
        <v>98</v>
      </c>
      <c r="BC11" s="14">
        <v>0.36393151086431502</v>
      </c>
      <c r="BD11" s="14">
        <v>0.39718694219863898</v>
      </c>
      <c r="BE11" s="14">
        <v>0.36670871957579598</v>
      </c>
      <c r="BF11" s="14">
        <v>0.33678153416627199</v>
      </c>
      <c r="BG11" s="14"/>
      <c r="BH11" s="14">
        <v>0.44732338776840702</v>
      </c>
      <c r="BI11" s="14">
        <v>0.40395589963492701</v>
      </c>
      <c r="BJ11" s="14">
        <v>0.406408539235181</v>
      </c>
      <c r="BK11" s="14"/>
      <c r="BL11" s="14">
        <v>0.44444288133038901</v>
      </c>
      <c r="BM11" s="14">
        <v>0.38996467579604399</v>
      </c>
      <c r="BN11" s="14">
        <v>0.413934308424873</v>
      </c>
      <c r="BO11" s="14">
        <v>0.45710381438521103</v>
      </c>
      <c r="BP11" s="14">
        <v>0.39035014234357601</v>
      </c>
      <c r="BQ11" s="14"/>
      <c r="BR11" s="14">
        <v>0.43652779588419099</v>
      </c>
      <c r="BS11" s="14">
        <v>0.40856697743536202</v>
      </c>
      <c r="BT11" s="14">
        <v>0.43648517778941198</v>
      </c>
    </row>
    <row r="12" spans="2:72" x14ac:dyDescent="0.25">
      <c r="B12" s="15" t="s">
        <v>159</v>
      </c>
      <c r="C12" s="14">
        <v>0.39159329229039602</v>
      </c>
      <c r="D12" s="14">
        <v>0.38524560002372199</v>
      </c>
      <c r="E12" s="14">
        <v>0.39831131862005198</v>
      </c>
      <c r="F12" s="14"/>
      <c r="G12" s="14">
        <v>0.34973413671007397</v>
      </c>
      <c r="H12" s="14">
        <v>0.34219313321633399</v>
      </c>
      <c r="I12" s="14">
        <v>0.40411116446246398</v>
      </c>
      <c r="J12" s="14">
        <v>0.42152666581035803</v>
      </c>
      <c r="K12" s="14">
        <v>0.43123185478324699</v>
      </c>
      <c r="L12" s="14">
        <v>0.39868403136512198</v>
      </c>
      <c r="M12" s="14"/>
      <c r="N12" s="14">
        <v>0.39334034140903701</v>
      </c>
      <c r="O12" s="14">
        <v>0.39758988836173798</v>
      </c>
      <c r="P12" s="14">
        <v>0.393299260400085</v>
      </c>
      <c r="Q12" s="14">
        <v>0.38017697884789498</v>
      </c>
      <c r="R12" s="14"/>
      <c r="S12" s="14">
        <v>0.37599242984342501</v>
      </c>
      <c r="T12" s="14">
        <v>0.398913632402982</v>
      </c>
      <c r="U12" s="14">
        <v>0.37066171612118498</v>
      </c>
      <c r="V12" s="14">
        <v>0.37422997488427701</v>
      </c>
      <c r="W12" s="14">
        <v>0.45523424094508402</v>
      </c>
      <c r="X12" s="14">
        <v>0.44132887410105398</v>
      </c>
      <c r="Y12" s="14">
        <v>0.44171148210597799</v>
      </c>
      <c r="Z12" s="14">
        <v>0.324746360366443</v>
      </c>
      <c r="AA12" s="14">
        <v>0.33459711304386403</v>
      </c>
      <c r="AB12" s="14">
        <v>0.40091434706762702</v>
      </c>
      <c r="AC12" s="14">
        <v>0.42196121457519797</v>
      </c>
      <c r="AD12" s="14">
        <v>0.32886172559475102</v>
      </c>
      <c r="AE12" s="14"/>
      <c r="AF12" s="14">
        <v>0.12366139932054</v>
      </c>
      <c r="AG12" s="14">
        <v>0.37752612581572198</v>
      </c>
      <c r="AH12" s="14">
        <v>0.40066195637673802</v>
      </c>
      <c r="AI12" s="14">
        <v>0.338311729966633</v>
      </c>
      <c r="AJ12" s="14">
        <v>0.401279895834672</v>
      </c>
      <c r="AK12" s="14">
        <v>0.44730211584650198</v>
      </c>
      <c r="AL12" s="14">
        <v>0.41463700755156802</v>
      </c>
      <c r="AM12" s="14">
        <v>0.30628202607522398</v>
      </c>
      <c r="AN12" s="14">
        <v>0.462572815143307</v>
      </c>
      <c r="AO12" s="14">
        <v>0.38360765694917398</v>
      </c>
      <c r="AP12" s="14">
        <v>0.39437550439414298</v>
      </c>
      <c r="AQ12" s="14">
        <v>0.34966298806287699</v>
      </c>
      <c r="AR12" s="14">
        <v>0.419263536762153</v>
      </c>
      <c r="AS12" s="14">
        <v>0.50918201707858901</v>
      </c>
      <c r="AT12" s="14">
        <v>0.38913339422648502</v>
      </c>
      <c r="AU12" s="14">
        <v>0.32575929235178802</v>
      </c>
      <c r="AV12" s="14"/>
      <c r="AW12" s="14">
        <v>0.393891432369117</v>
      </c>
      <c r="AX12" s="14">
        <v>0.38855400705991899</v>
      </c>
      <c r="AY12" s="14"/>
      <c r="AZ12" s="14">
        <v>0.417730003942968</v>
      </c>
      <c r="BA12" s="14">
        <v>0.41131057275301702</v>
      </c>
      <c r="BB12" s="14" t="s">
        <v>98</v>
      </c>
      <c r="BC12" s="14">
        <v>0.399460503969505</v>
      </c>
      <c r="BD12" s="14">
        <v>0.28727747501780398</v>
      </c>
      <c r="BE12" s="14">
        <v>0.36503846035404403</v>
      </c>
      <c r="BF12" s="14">
        <v>0.38110356234349402</v>
      </c>
      <c r="BG12" s="14"/>
      <c r="BH12" s="14">
        <v>0.42183325594316401</v>
      </c>
      <c r="BI12" s="14">
        <v>0.39997891591936302</v>
      </c>
      <c r="BJ12" s="14">
        <v>0.30464216844376302</v>
      </c>
      <c r="BK12" s="14"/>
      <c r="BL12" s="14">
        <v>0.42613679707614599</v>
      </c>
      <c r="BM12" s="14">
        <v>0.384756414262309</v>
      </c>
      <c r="BN12" s="14">
        <v>0.36170218869665499</v>
      </c>
      <c r="BO12" s="14">
        <v>0.44386789982353497</v>
      </c>
      <c r="BP12" s="14">
        <v>0.29481605571375102</v>
      </c>
      <c r="BQ12" s="14"/>
      <c r="BR12" s="14">
        <v>0.38701595769637498</v>
      </c>
      <c r="BS12" s="14">
        <v>0.40908023450072201</v>
      </c>
      <c r="BT12" s="14">
        <v>0.363617248770776</v>
      </c>
    </row>
    <row r="13" spans="2:72" ht="30" x14ac:dyDescent="0.25">
      <c r="B13" s="15" t="s">
        <v>160</v>
      </c>
      <c r="C13" s="14">
        <v>0.237310579791566</v>
      </c>
      <c r="D13" s="14">
        <v>0.21188984684965501</v>
      </c>
      <c r="E13" s="14">
        <v>0.26380045040078398</v>
      </c>
      <c r="F13" s="14"/>
      <c r="G13" s="14">
        <v>0.31176763012166903</v>
      </c>
      <c r="H13" s="14">
        <v>0.32935167089866502</v>
      </c>
      <c r="I13" s="14">
        <v>0.304198964238929</v>
      </c>
      <c r="J13" s="14">
        <v>0.169152839719628</v>
      </c>
      <c r="K13" s="14">
        <v>0.116737790018289</v>
      </c>
      <c r="L13" s="14">
        <v>0.19435826544378301</v>
      </c>
      <c r="M13" s="14"/>
      <c r="N13" s="14">
        <v>0.21087514419480299</v>
      </c>
      <c r="O13" s="14">
        <v>0.237570542483588</v>
      </c>
      <c r="P13" s="14">
        <v>0.25607504156609101</v>
      </c>
      <c r="Q13" s="14">
        <v>0.250564408872397</v>
      </c>
      <c r="R13" s="14"/>
      <c r="S13" s="14">
        <v>0.225923889522398</v>
      </c>
      <c r="T13" s="14">
        <v>0.20895055255252001</v>
      </c>
      <c r="U13" s="14">
        <v>0.186411201948049</v>
      </c>
      <c r="V13" s="14">
        <v>0.21740256117578899</v>
      </c>
      <c r="W13" s="14">
        <v>0.23173625661828501</v>
      </c>
      <c r="X13" s="14">
        <v>0.31118534960642602</v>
      </c>
      <c r="Y13" s="14">
        <v>0.247715589761801</v>
      </c>
      <c r="Z13" s="14">
        <v>0.29112434321735903</v>
      </c>
      <c r="AA13" s="14">
        <v>0.27944437501194203</v>
      </c>
      <c r="AB13" s="14">
        <v>0.207921236058798</v>
      </c>
      <c r="AC13" s="14">
        <v>0.26200748905114202</v>
      </c>
      <c r="AD13" s="14">
        <v>0.19382867378770499</v>
      </c>
      <c r="AE13" s="14"/>
      <c r="AF13" s="14">
        <v>0.28120049209174303</v>
      </c>
      <c r="AG13" s="14">
        <v>0.22562726630055899</v>
      </c>
      <c r="AH13" s="14">
        <v>0.19022807180180401</v>
      </c>
      <c r="AI13" s="14">
        <v>0.23443566597889701</v>
      </c>
      <c r="AJ13" s="14">
        <v>0.25312106181855998</v>
      </c>
      <c r="AK13" s="14">
        <v>0.217500668265251</v>
      </c>
      <c r="AL13" s="14">
        <v>0.16116264327756999</v>
      </c>
      <c r="AM13" s="14">
        <v>0.22215087430588101</v>
      </c>
      <c r="AN13" s="14">
        <v>0.251547539765824</v>
      </c>
      <c r="AO13" s="14">
        <v>0.27045065233490201</v>
      </c>
      <c r="AP13" s="14">
        <v>0.29534262131579397</v>
      </c>
      <c r="AQ13" s="14">
        <v>0.30280713963765199</v>
      </c>
      <c r="AR13" s="14">
        <v>0.206390161103743</v>
      </c>
      <c r="AS13" s="14">
        <v>0.24213023157948799</v>
      </c>
      <c r="AT13" s="14">
        <v>0.20640548029817801</v>
      </c>
      <c r="AU13" s="14">
        <v>0.36536898415511299</v>
      </c>
      <c r="AV13" s="14"/>
      <c r="AW13" s="14">
        <v>0.26081595613132103</v>
      </c>
      <c r="AX13" s="14">
        <v>0.20622477096394101</v>
      </c>
      <c r="AY13" s="14"/>
      <c r="AZ13" s="14">
        <v>0.17073372020830299</v>
      </c>
      <c r="BA13" s="14">
        <v>0.29127944666863698</v>
      </c>
      <c r="BB13" s="14" t="s">
        <v>98</v>
      </c>
      <c r="BC13" s="14">
        <v>0.29417648602495999</v>
      </c>
      <c r="BD13" s="14">
        <v>0.30613522135778398</v>
      </c>
      <c r="BE13" s="14">
        <v>0.21717559885499499</v>
      </c>
      <c r="BF13" s="14">
        <v>0.37686014421869601</v>
      </c>
      <c r="BG13" s="14"/>
      <c r="BH13" s="14">
        <v>0.20987960879647199</v>
      </c>
      <c r="BI13" s="14">
        <v>0.236920789543629</v>
      </c>
      <c r="BJ13" s="14">
        <v>0.28245670774422099</v>
      </c>
      <c r="BK13" s="14"/>
      <c r="BL13" s="14">
        <v>0.21219429528518599</v>
      </c>
      <c r="BM13" s="14">
        <v>0.26077318927703802</v>
      </c>
      <c r="BN13" s="14">
        <v>0.22424252524086799</v>
      </c>
      <c r="BO13" s="14">
        <v>3.9508976658970199E-2</v>
      </c>
      <c r="BP13" s="14">
        <v>0.298685773442252</v>
      </c>
      <c r="BQ13" s="14"/>
      <c r="BR13" s="14">
        <v>0.20908617689491399</v>
      </c>
      <c r="BS13" s="14">
        <v>0.26208931486892301</v>
      </c>
      <c r="BT13" s="14">
        <v>0.24096591659497199</v>
      </c>
    </row>
    <row r="14" spans="2:72" ht="30" x14ac:dyDescent="0.25">
      <c r="B14" s="15" t="s">
        <v>161</v>
      </c>
      <c r="C14" s="14">
        <v>0.121363311159858</v>
      </c>
      <c r="D14" s="14">
        <v>0.12734733466717199</v>
      </c>
      <c r="E14" s="14">
        <v>0.116357207456377</v>
      </c>
      <c r="F14" s="14"/>
      <c r="G14" s="14">
        <v>0.25651653228008697</v>
      </c>
      <c r="H14" s="14">
        <v>0.182572657063683</v>
      </c>
      <c r="I14" s="14">
        <v>0.107903892591037</v>
      </c>
      <c r="J14" s="14">
        <v>8.0371432476721405E-2</v>
      </c>
      <c r="K14" s="14">
        <v>6.6144155077417E-2</v>
      </c>
      <c r="L14" s="14">
        <v>6.2278689942067103E-2</v>
      </c>
      <c r="M14" s="14"/>
      <c r="N14" s="14">
        <v>0.106666026347544</v>
      </c>
      <c r="O14" s="14">
        <v>0.12726282479213599</v>
      </c>
      <c r="P14" s="14">
        <v>0.108471628883395</v>
      </c>
      <c r="Q14" s="14">
        <v>0.14208966720747701</v>
      </c>
      <c r="R14" s="14"/>
      <c r="S14" s="14">
        <v>0.18576875644301699</v>
      </c>
      <c r="T14" s="14">
        <v>0.112830373437694</v>
      </c>
      <c r="U14" s="14">
        <v>8.8556794934746205E-2</v>
      </c>
      <c r="V14" s="14">
        <v>6.5339973710081406E-2</v>
      </c>
      <c r="W14" s="14">
        <v>0.14022036695176801</v>
      </c>
      <c r="X14" s="14">
        <v>0.11467889011983</v>
      </c>
      <c r="Y14" s="14">
        <v>0.115932097374862</v>
      </c>
      <c r="Z14" s="14">
        <v>0.149705528960037</v>
      </c>
      <c r="AA14" s="14">
        <v>0.116121755073437</v>
      </c>
      <c r="AB14" s="14">
        <v>9.7041633282017301E-2</v>
      </c>
      <c r="AC14" s="14">
        <v>0.123153097581389</v>
      </c>
      <c r="AD14" s="14">
        <v>0.15436846397123999</v>
      </c>
      <c r="AE14" s="14"/>
      <c r="AF14" s="14">
        <v>0.17939716994471799</v>
      </c>
      <c r="AG14" s="14">
        <v>0.18398129837584701</v>
      </c>
      <c r="AH14" s="14">
        <v>0.12762090558698699</v>
      </c>
      <c r="AI14" s="14">
        <v>0.11385375281113599</v>
      </c>
      <c r="AJ14" s="14">
        <v>0.112938474305378</v>
      </c>
      <c r="AK14" s="14">
        <v>0.121383285557657</v>
      </c>
      <c r="AL14" s="14">
        <v>0.12918229098560999</v>
      </c>
      <c r="AM14" s="14">
        <v>0.15375818814403899</v>
      </c>
      <c r="AN14" s="14">
        <v>0.109630550081271</v>
      </c>
      <c r="AO14" s="14">
        <v>7.9533771793060495E-2</v>
      </c>
      <c r="AP14" s="14">
        <v>0.103403253313014</v>
      </c>
      <c r="AQ14" s="14">
        <v>0.106800196005446</v>
      </c>
      <c r="AR14" s="14">
        <v>0.15072868708246501</v>
      </c>
      <c r="AS14" s="14">
        <v>8.6633827903395494E-2</v>
      </c>
      <c r="AT14" s="14">
        <v>0.141124226803134</v>
      </c>
      <c r="AU14" s="14">
        <v>0.13136386221476501</v>
      </c>
      <c r="AV14" s="14"/>
      <c r="AW14" s="14">
        <v>9.4213006327067098E-2</v>
      </c>
      <c r="AX14" s="14">
        <v>0.15726952995187199</v>
      </c>
      <c r="AY14" s="14"/>
      <c r="AZ14" s="14">
        <v>7.4944308010005498E-2</v>
      </c>
      <c r="BA14" s="14">
        <v>0.128685648368494</v>
      </c>
      <c r="BB14" s="14" t="s">
        <v>98</v>
      </c>
      <c r="BC14" s="14">
        <v>0.13904694383216101</v>
      </c>
      <c r="BD14" s="14">
        <v>0.14504947464309001</v>
      </c>
      <c r="BE14" s="14">
        <v>0.17616163856764799</v>
      </c>
      <c r="BF14" s="14">
        <v>0.144431269959125</v>
      </c>
      <c r="BG14" s="14"/>
      <c r="BH14" s="14">
        <v>9.1699330196425205E-2</v>
      </c>
      <c r="BI14" s="14">
        <v>0.107606904675143</v>
      </c>
      <c r="BJ14" s="14">
        <v>0.14843745586045301</v>
      </c>
      <c r="BK14" s="14"/>
      <c r="BL14" s="14">
        <v>8.7076655072784004E-2</v>
      </c>
      <c r="BM14" s="14">
        <v>0.143718872989364</v>
      </c>
      <c r="BN14" s="14">
        <v>0.110511596134341</v>
      </c>
      <c r="BO14" s="14">
        <v>8.8830362450013606E-2</v>
      </c>
      <c r="BP14" s="14">
        <v>0.140995013750502</v>
      </c>
      <c r="BQ14" s="14"/>
      <c r="BR14" s="14">
        <v>0.112225513127323</v>
      </c>
      <c r="BS14" s="14">
        <v>0.124074629381684</v>
      </c>
      <c r="BT14" s="14">
        <v>0.13733238341058601</v>
      </c>
    </row>
    <row r="15" spans="2:72" ht="30" x14ac:dyDescent="0.25">
      <c r="B15" s="15" t="s">
        <v>162</v>
      </c>
      <c r="C15" s="14">
        <v>9.5900930228924902E-2</v>
      </c>
      <c r="D15" s="14">
        <v>0.122668526802161</v>
      </c>
      <c r="E15" s="14">
        <v>7.0406605046413606E-2</v>
      </c>
      <c r="F15" s="14"/>
      <c r="G15" s="14">
        <v>0.10299403651826899</v>
      </c>
      <c r="H15" s="14">
        <v>0.10319485324644501</v>
      </c>
      <c r="I15" s="14">
        <v>9.9357368603501195E-2</v>
      </c>
      <c r="J15" s="14">
        <v>8.4384568845201305E-2</v>
      </c>
      <c r="K15" s="14">
        <v>8.9884361998261303E-2</v>
      </c>
      <c r="L15" s="14">
        <v>9.5790597520186496E-2</v>
      </c>
      <c r="M15" s="14"/>
      <c r="N15" s="14">
        <v>9.7525031032305295E-2</v>
      </c>
      <c r="O15" s="14">
        <v>7.8238662044729207E-2</v>
      </c>
      <c r="P15" s="14">
        <v>7.3872655513225194E-2</v>
      </c>
      <c r="Q15" s="14">
        <v>0.131705481773884</v>
      </c>
      <c r="R15" s="14"/>
      <c r="S15" s="14">
        <v>0.14011029467733199</v>
      </c>
      <c r="T15" s="14">
        <v>0.11055345264429101</v>
      </c>
      <c r="U15" s="14">
        <v>7.6296537767864506E-2</v>
      </c>
      <c r="V15" s="14">
        <v>9.5334092092367304E-2</v>
      </c>
      <c r="W15" s="14">
        <v>6.0087453300235197E-2</v>
      </c>
      <c r="X15" s="14">
        <v>8.8309162924294998E-2</v>
      </c>
      <c r="Y15" s="14">
        <v>7.2554463551215906E-2</v>
      </c>
      <c r="Z15" s="14">
        <v>8.7606236988982095E-2</v>
      </c>
      <c r="AA15" s="14">
        <v>9.6564342426909894E-2</v>
      </c>
      <c r="AB15" s="14">
        <v>7.0089574107004005E-2</v>
      </c>
      <c r="AC15" s="14">
        <v>0.149467607468485</v>
      </c>
      <c r="AD15" s="14">
        <v>4.4489331445068898E-2</v>
      </c>
      <c r="AE15" s="14"/>
      <c r="AF15" s="14">
        <v>4.62240097986127E-2</v>
      </c>
      <c r="AG15" s="14">
        <v>0.115208144184828</v>
      </c>
      <c r="AH15" s="14">
        <v>5.9081441728539803E-2</v>
      </c>
      <c r="AI15" s="14">
        <v>0.13646022003573</v>
      </c>
      <c r="AJ15" s="14">
        <v>0.13341470632537999</v>
      </c>
      <c r="AK15" s="14">
        <v>6.8552674421999804E-2</v>
      </c>
      <c r="AL15" s="14">
        <v>5.4539022817081999E-2</v>
      </c>
      <c r="AM15" s="14">
        <v>8.3689880280989296E-2</v>
      </c>
      <c r="AN15" s="14">
        <v>0.10926539101713099</v>
      </c>
      <c r="AO15" s="14">
        <v>8.0708010351643003E-2</v>
      </c>
      <c r="AP15" s="14">
        <v>9.83142981516716E-2</v>
      </c>
      <c r="AQ15" s="14">
        <v>8.66793044223656E-2</v>
      </c>
      <c r="AR15" s="14">
        <v>8.0652240974764602E-2</v>
      </c>
      <c r="AS15" s="14">
        <v>0.13644227616099</v>
      </c>
      <c r="AT15" s="14">
        <v>0.21504492836816699</v>
      </c>
      <c r="AU15" s="14">
        <v>8.4001167794668596E-2</v>
      </c>
      <c r="AV15" s="14"/>
      <c r="AW15" s="14">
        <v>0.101256657697358</v>
      </c>
      <c r="AX15" s="14">
        <v>8.8817992359302503E-2</v>
      </c>
      <c r="AY15" s="14"/>
      <c r="AZ15" s="14">
        <v>9.6131862799914605E-2</v>
      </c>
      <c r="BA15" s="14">
        <v>9.9192901176768794E-2</v>
      </c>
      <c r="BB15" s="14" t="s">
        <v>98</v>
      </c>
      <c r="BC15" s="14">
        <v>0.108439308261905</v>
      </c>
      <c r="BD15" s="14">
        <v>8.4533366987594394E-2</v>
      </c>
      <c r="BE15" s="14">
        <v>9.0844424694993403E-2</v>
      </c>
      <c r="BF15" s="14">
        <v>9.9359734257242399E-2</v>
      </c>
      <c r="BG15" s="14"/>
      <c r="BH15" s="14">
        <v>0.102492234387823</v>
      </c>
      <c r="BI15" s="14">
        <v>9.3814617815967602E-2</v>
      </c>
      <c r="BJ15" s="14">
        <v>7.0469332780439903E-2</v>
      </c>
      <c r="BK15" s="14"/>
      <c r="BL15" s="14">
        <v>9.7974616341976795E-2</v>
      </c>
      <c r="BM15" s="14">
        <v>9.3066384165839594E-2</v>
      </c>
      <c r="BN15" s="14">
        <v>7.8826002606507697E-2</v>
      </c>
      <c r="BO15" s="14">
        <v>0.14143977325089599</v>
      </c>
      <c r="BP15" s="14">
        <v>0.103188113070212</v>
      </c>
      <c r="BQ15" s="14"/>
      <c r="BR15" s="14">
        <v>9.7137600624075907E-2</v>
      </c>
      <c r="BS15" s="14">
        <v>9.4342810090678297E-2</v>
      </c>
      <c r="BT15" s="14">
        <v>9.0734516644578503E-2</v>
      </c>
    </row>
    <row r="16" spans="2:72" x14ac:dyDescent="0.25">
      <c r="B16" s="15" t="s">
        <v>163</v>
      </c>
      <c r="C16" s="14">
        <v>8.5486580936754306E-2</v>
      </c>
      <c r="D16" s="14">
        <v>9.5884298101396398E-2</v>
      </c>
      <c r="E16" s="14">
        <v>7.5109922933306594E-2</v>
      </c>
      <c r="F16" s="14"/>
      <c r="G16" s="14">
        <v>0.158667275719103</v>
      </c>
      <c r="H16" s="14">
        <v>0.118618250007222</v>
      </c>
      <c r="I16" s="14">
        <v>6.7626575909467607E-2</v>
      </c>
      <c r="J16" s="14">
        <v>8.0091114709324798E-2</v>
      </c>
      <c r="K16" s="14">
        <v>5.5979246538507201E-2</v>
      </c>
      <c r="L16" s="14">
        <v>4.8215582960839103E-2</v>
      </c>
      <c r="M16" s="14"/>
      <c r="N16" s="14">
        <v>0.10826290704597399</v>
      </c>
      <c r="O16" s="14">
        <v>8.1184114221084902E-2</v>
      </c>
      <c r="P16" s="14">
        <v>6.7729588985561806E-2</v>
      </c>
      <c r="Q16" s="14">
        <v>8.2336882342206305E-2</v>
      </c>
      <c r="R16" s="14"/>
      <c r="S16" s="14">
        <v>0.102037910926484</v>
      </c>
      <c r="T16" s="14">
        <v>0.103066580309911</v>
      </c>
      <c r="U16" s="14">
        <v>7.4653384881782803E-2</v>
      </c>
      <c r="V16" s="14">
        <v>7.3615486975077304E-2</v>
      </c>
      <c r="W16" s="14">
        <v>6.34753129796473E-2</v>
      </c>
      <c r="X16" s="14">
        <v>0.10500970407148801</v>
      </c>
      <c r="Y16" s="14">
        <v>7.6877597330818101E-2</v>
      </c>
      <c r="Z16" s="14">
        <v>7.3683737650152098E-2</v>
      </c>
      <c r="AA16" s="14">
        <v>7.9971416795277903E-2</v>
      </c>
      <c r="AB16" s="14">
        <v>5.6668040960384997E-2</v>
      </c>
      <c r="AC16" s="14">
        <v>8.9898360048860496E-2</v>
      </c>
      <c r="AD16" s="14">
        <v>0.12681818642492701</v>
      </c>
      <c r="AE16" s="14"/>
      <c r="AF16" s="14">
        <v>0.116086738532302</v>
      </c>
      <c r="AG16" s="14">
        <v>0.107871362664218</v>
      </c>
      <c r="AH16" s="14">
        <v>9.9793061912012399E-2</v>
      </c>
      <c r="AI16" s="14">
        <v>8.9375249683191202E-2</v>
      </c>
      <c r="AJ16" s="14">
        <v>6.6954717982836504E-2</v>
      </c>
      <c r="AK16" s="14">
        <v>0.11697944168093399</v>
      </c>
      <c r="AL16" s="14">
        <v>5.9359292400429198E-2</v>
      </c>
      <c r="AM16" s="14">
        <v>4.4854562805695997E-2</v>
      </c>
      <c r="AN16" s="14">
        <v>0.102176963970769</v>
      </c>
      <c r="AO16" s="14">
        <v>9.5335876089031393E-2</v>
      </c>
      <c r="AP16" s="14">
        <v>7.4140650956374302E-2</v>
      </c>
      <c r="AQ16" s="14">
        <v>8.8993252063730696E-2</v>
      </c>
      <c r="AR16" s="14">
        <v>0.120000466956961</v>
      </c>
      <c r="AS16" s="14">
        <v>0.12257582001551</v>
      </c>
      <c r="AT16" s="14">
        <v>6.7259127632161297E-2</v>
      </c>
      <c r="AU16" s="14">
        <v>9.0872868342453395E-2</v>
      </c>
      <c r="AV16" s="14"/>
      <c r="AW16" s="14">
        <v>6.2860858176636406E-2</v>
      </c>
      <c r="AX16" s="14">
        <v>0.115409049828192</v>
      </c>
      <c r="AY16" s="14"/>
      <c r="AZ16" s="14">
        <v>5.6582175364464901E-2</v>
      </c>
      <c r="BA16" s="14">
        <v>8.3496058721588606E-2</v>
      </c>
      <c r="BB16" s="14" t="s">
        <v>98</v>
      </c>
      <c r="BC16" s="14">
        <v>0.121751227014838</v>
      </c>
      <c r="BD16" s="14">
        <v>0.13202460237330199</v>
      </c>
      <c r="BE16" s="14">
        <v>9.3972229913295194E-2</v>
      </c>
      <c r="BF16" s="14">
        <v>0.14695980012528201</v>
      </c>
      <c r="BG16" s="14"/>
      <c r="BH16" s="14">
        <v>6.4500868602821601E-2</v>
      </c>
      <c r="BI16" s="14">
        <v>9.4950850347630095E-2</v>
      </c>
      <c r="BJ16" s="14">
        <v>8.5842916902219402E-2</v>
      </c>
      <c r="BK16" s="14"/>
      <c r="BL16" s="14">
        <v>5.3492320886460699E-2</v>
      </c>
      <c r="BM16" s="14">
        <v>0.104985102674196</v>
      </c>
      <c r="BN16" s="14">
        <v>8.5619507300628298E-2</v>
      </c>
      <c r="BO16" s="14">
        <v>0.17555534420624</v>
      </c>
      <c r="BP16" s="14">
        <v>8.9840702311542203E-2</v>
      </c>
      <c r="BQ16" s="14"/>
      <c r="BR16" s="14">
        <v>5.1190059350558897E-2</v>
      </c>
      <c r="BS16" s="14">
        <v>0.112748042758764</v>
      </c>
      <c r="BT16" s="14">
        <v>6.6166267056703199E-2</v>
      </c>
    </row>
    <row r="17" spans="2:72" ht="30" x14ac:dyDescent="0.25">
      <c r="B17" s="15" t="s">
        <v>164</v>
      </c>
      <c r="C17" s="14">
        <v>6.9946094541548806E-2</v>
      </c>
      <c r="D17" s="14">
        <v>8.3152177333974606E-2</v>
      </c>
      <c r="E17" s="14">
        <v>5.6748287495276203E-2</v>
      </c>
      <c r="F17" s="14"/>
      <c r="G17" s="14">
        <v>4.5636399506031197E-2</v>
      </c>
      <c r="H17" s="14">
        <v>8.2602906350540004E-2</v>
      </c>
      <c r="I17" s="14">
        <v>7.9130085713181197E-2</v>
      </c>
      <c r="J17" s="14">
        <v>9.8521067547476804E-2</v>
      </c>
      <c r="K17" s="14">
        <v>4.33320813773449E-2</v>
      </c>
      <c r="L17" s="14">
        <v>6.3157632405668906E-2</v>
      </c>
      <c r="M17" s="14"/>
      <c r="N17" s="14">
        <v>6.2598755174301704E-2</v>
      </c>
      <c r="O17" s="14">
        <v>6.0407807118077299E-2</v>
      </c>
      <c r="P17" s="14">
        <v>6.0948145152578702E-2</v>
      </c>
      <c r="Q17" s="14">
        <v>9.6875245831497703E-2</v>
      </c>
      <c r="R17" s="14"/>
      <c r="S17" s="14">
        <v>5.8956032394629897E-2</v>
      </c>
      <c r="T17" s="14">
        <v>8.0118158477173101E-2</v>
      </c>
      <c r="U17" s="14">
        <v>8.1251876596781306E-2</v>
      </c>
      <c r="V17" s="14">
        <v>6.2852723027821605E-2</v>
      </c>
      <c r="W17" s="14">
        <v>9.1480380443837106E-2</v>
      </c>
      <c r="X17" s="14">
        <v>6.91438108283111E-2</v>
      </c>
      <c r="Y17" s="14">
        <v>4.1887917307811398E-2</v>
      </c>
      <c r="Z17" s="14">
        <v>2.13194003133725E-2</v>
      </c>
      <c r="AA17" s="14">
        <v>7.6965046820790098E-2</v>
      </c>
      <c r="AB17" s="14">
        <v>9.6351563778933794E-2</v>
      </c>
      <c r="AC17" s="14">
        <v>4.1343078989357802E-2</v>
      </c>
      <c r="AD17" s="14">
        <v>0.10284427478857</v>
      </c>
      <c r="AE17" s="14"/>
      <c r="AF17" s="14">
        <v>8.4070529016641096E-2</v>
      </c>
      <c r="AG17" s="14">
        <v>4.6470233097135001E-2</v>
      </c>
      <c r="AH17" s="14">
        <v>8.5064033512405102E-2</v>
      </c>
      <c r="AI17" s="14">
        <v>6.9175348806334899E-2</v>
      </c>
      <c r="AJ17" s="14">
        <v>6.7957130184963702E-2</v>
      </c>
      <c r="AK17" s="14">
        <v>0.103729066895603</v>
      </c>
      <c r="AL17" s="14">
        <v>0.13216229662133799</v>
      </c>
      <c r="AM17" s="14">
        <v>6.7695646995801703E-2</v>
      </c>
      <c r="AN17" s="14">
        <v>6.7214815036159295E-2</v>
      </c>
      <c r="AO17" s="14">
        <v>2.8353875631574401E-2</v>
      </c>
      <c r="AP17" s="14">
        <v>4.5362863641539602E-2</v>
      </c>
      <c r="AQ17" s="14">
        <v>6.9379656024084094E-2</v>
      </c>
      <c r="AR17" s="14">
        <v>4.3842187952850199E-2</v>
      </c>
      <c r="AS17" s="14">
        <v>0</v>
      </c>
      <c r="AT17" s="14">
        <v>4.6612897885344999E-2</v>
      </c>
      <c r="AU17" s="14">
        <v>3.1178166559088599E-2</v>
      </c>
      <c r="AV17" s="14"/>
      <c r="AW17" s="14">
        <v>6.8495262107322499E-2</v>
      </c>
      <c r="AX17" s="14">
        <v>7.1864817264358102E-2</v>
      </c>
      <c r="AY17" s="14"/>
      <c r="AZ17" s="14">
        <v>5.5800585997870203E-2</v>
      </c>
      <c r="BA17" s="14">
        <v>7.1204680006893506E-2</v>
      </c>
      <c r="BB17" s="14" t="s">
        <v>98</v>
      </c>
      <c r="BC17" s="14">
        <v>0.14571751936931801</v>
      </c>
      <c r="BD17" s="14">
        <v>8.3996563415943304E-2</v>
      </c>
      <c r="BE17" s="14">
        <v>6.20624276838262E-2</v>
      </c>
      <c r="BF17" s="14">
        <v>5.3050464118765399E-2</v>
      </c>
      <c r="BG17" s="14"/>
      <c r="BH17" s="14">
        <v>8.7885793684486194E-2</v>
      </c>
      <c r="BI17" s="14">
        <v>6.6095819490586502E-2</v>
      </c>
      <c r="BJ17" s="14">
        <v>4.9178477928576297E-2</v>
      </c>
      <c r="BK17" s="14"/>
      <c r="BL17" s="14">
        <v>6.6887407413741898E-2</v>
      </c>
      <c r="BM17" s="14">
        <v>7.34164906127769E-2</v>
      </c>
      <c r="BN17" s="14">
        <v>7.1920478798094101E-2</v>
      </c>
      <c r="BO17" s="14">
        <v>7.5698540737923106E-2</v>
      </c>
      <c r="BP17" s="14">
        <v>5.9989889627515898E-2</v>
      </c>
      <c r="BQ17" s="14"/>
      <c r="BR17" s="14">
        <v>6.3837037104359201E-2</v>
      </c>
      <c r="BS17" s="14">
        <v>6.2583483991477604E-2</v>
      </c>
      <c r="BT17" s="14">
        <v>7.3797126879272298E-2</v>
      </c>
    </row>
    <row r="18" spans="2:72" ht="30" x14ac:dyDescent="0.25">
      <c r="B18" s="15" t="s">
        <v>165</v>
      </c>
      <c r="C18" s="14">
        <v>3.7159396435089601E-2</v>
      </c>
      <c r="D18" s="14">
        <v>4.6994889275409402E-2</v>
      </c>
      <c r="E18" s="14">
        <v>2.7805086367310099E-2</v>
      </c>
      <c r="F18" s="14"/>
      <c r="G18" s="14">
        <v>3.3017975665701103E-2</v>
      </c>
      <c r="H18" s="14">
        <v>7.1325035420679306E-2</v>
      </c>
      <c r="I18" s="14">
        <v>6.7007029597656101E-2</v>
      </c>
      <c r="J18" s="14">
        <v>4.1778952929966202E-2</v>
      </c>
      <c r="K18" s="14">
        <v>4.15596562776135E-3</v>
      </c>
      <c r="L18" s="14">
        <v>6.2767065701407601E-3</v>
      </c>
      <c r="M18" s="14"/>
      <c r="N18" s="14">
        <v>2.4446001819350398E-2</v>
      </c>
      <c r="O18" s="14">
        <v>3.5482374070380199E-2</v>
      </c>
      <c r="P18" s="14">
        <v>4.62489567675365E-2</v>
      </c>
      <c r="Q18" s="14">
        <v>4.5248102194807203E-2</v>
      </c>
      <c r="R18" s="14"/>
      <c r="S18" s="14">
        <v>3.79433580809342E-2</v>
      </c>
      <c r="T18" s="14">
        <v>3.7119428668036698E-2</v>
      </c>
      <c r="U18" s="14">
        <v>5.7785434040447899E-2</v>
      </c>
      <c r="V18" s="14">
        <v>7.0970800146808594E-2</v>
      </c>
      <c r="W18" s="14">
        <v>5.06948680388183E-2</v>
      </c>
      <c r="X18" s="14">
        <v>3.60335001989876E-2</v>
      </c>
      <c r="Y18" s="14">
        <v>1.7665148979273501E-2</v>
      </c>
      <c r="Z18" s="14">
        <v>2.5078215704184299E-2</v>
      </c>
      <c r="AA18" s="14">
        <v>3.3774619847415997E-2</v>
      </c>
      <c r="AB18" s="14">
        <v>1.3547162702002701E-2</v>
      </c>
      <c r="AC18" s="14">
        <v>3.73812251672326E-2</v>
      </c>
      <c r="AD18" s="14">
        <v>0</v>
      </c>
      <c r="AE18" s="14"/>
      <c r="AF18" s="14">
        <v>0</v>
      </c>
      <c r="AG18" s="14">
        <v>3.81240474733687E-2</v>
      </c>
      <c r="AH18" s="14">
        <v>2.4567814308087299E-2</v>
      </c>
      <c r="AI18" s="14">
        <v>4.0197779896776802E-2</v>
      </c>
      <c r="AJ18" s="14">
        <v>5.63777634912625E-2</v>
      </c>
      <c r="AK18" s="14">
        <v>4.3483308969360202E-2</v>
      </c>
      <c r="AL18" s="14">
        <v>4.8006154942862998E-2</v>
      </c>
      <c r="AM18" s="14">
        <v>7.6160095979761894E-2</v>
      </c>
      <c r="AN18" s="14">
        <v>3.2381164194358797E-2</v>
      </c>
      <c r="AO18" s="14">
        <v>1.7122251917988E-2</v>
      </c>
      <c r="AP18" s="14">
        <v>1.51075453979772E-2</v>
      </c>
      <c r="AQ18" s="14">
        <v>0</v>
      </c>
      <c r="AR18" s="14">
        <v>4.9951550666622997E-2</v>
      </c>
      <c r="AS18" s="14">
        <v>7.9267922686653197E-2</v>
      </c>
      <c r="AT18" s="14">
        <v>3.2423391022568401E-2</v>
      </c>
      <c r="AU18" s="14">
        <v>1.4707368161436399E-2</v>
      </c>
      <c r="AV18" s="14"/>
      <c r="AW18" s="14">
        <v>3.2601273866168602E-2</v>
      </c>
      <c r="AX18" s="14">
        <v>4.3187503568635398E-2</v>
      </c>
      <c r="AY18" s="14"/>
      <c r="AZ18" s="14">
        <v>6.5067553762948004E-3</v>
      </c>
      <c r="BA18" s="14">
        <v>2.0233044770867799E-2</v>
      </c>
      <c r="BB18" s="14" t="s">
        <v>98</v>
      </c>
      <c r="BC18" s="14">
        <v>5.1564590828531501E-2</v>
      </c>
      <c r="BD18" s="14">
        <v>5.9537275610616197E-2</v>
      </c>
      <c r="BE18" s="14">
        <v>0.10882435740553</v>
      </c>
      <c r="BF18" s="14">
        <v>0</v>
      </c>
      <c r="BG18" s="14"/>
      <c r="BH18" s="14">
        <v>3.1358170311924199E-2</v>
      </c>
      <c r="BI18" s="14">
        <v>3.9168736648360097E-2</v>
      </c>
      <c r="BJ18" s="14">
        <v>4.21404745790981E-2</v>
      </c>
      <c r="BK18" s="14"/>
      <c r="BL18" s="14">
        <v>3.5870186342165801E-2</v>
      </c>
      <c r="BM18" s="14">
        <v>4.2226813723581301E-2</v>
      </c>
      <c r="BN18" s="14">
        <v>2.85571802623652E-2</v>
      </c>
      <c r="BO18" s="14">
        <v>4.0053491295567303E-2</v>
      </c>
      <c r="BP18" s="14">
        <v>3.8460842629090997E-2</v>
      </c>
      <c r="BQ18" s="14"/>
      <c r="BR18" s="14">
        <v>4.2348045039162202E-2</v>
      </c>
      <c r="BS18" s="14">
        <v>3.6698230973782303E-2</v>
      </c>
      <c r="BT18" s="14">
        <v>4.1471184773017297E-2</v>
      </c>
    </row>
    <row r="19" spans="2:72" ht="30" x14ac:dyDescent="0.25">
      <c r="B19" s="15" t="s">
        <v>166</v>
      </c>
      <c r="C19" s="14">
        <v>1.4286787560198E-2</v>
      </c>
      <c r="D19" s="14">
        <v>2.2681726400061601E-2</v>
      </c>
      <c r="E19" s="14">
        <v>6.1816253819641101E-3</v>
      </c>
      <c r="F19" s="14"/>
      <c r="G19" s="14">
        <v>3.7177462721762297E-2</v>
      </c>
      <c r="H19" s="14">
        <v>1.9432631920241101E-2</v>
      </c>
      <c r="I19" s="14">
        <v>1.33971475458392E-2</v>
      </c>
      <c r="J19" s="14">
        <v>1.1229394672652999E-2</v>
      </c>
      <c r="K19" s="14">
        <v>2.9557842753032602E-3</v>
      </c>
      <c r="L19" s="14">
        <v>5.5575543820156198E-3</v>
      </c>
      <c r="M19" s="14"/>
      <c r="N19" s="14">
        <v>1.53630130018975E-2</v>
      </c>
      <c r="O19" s="14">
        <v>1.6781752957021799E-2</v>
      </c>
      <c r="P19" s="14">
        <v>8.2321984828735498E-3</v>
      </c>
      <c r="Q19" s="14">
        <v>1.6093577352961502E-2</v>
      </c>
      <c r="R19" s="14"/>
      <c r="S19" s="14">
        <v>1.50532513116834E-2</v>
      </c>
      <c r="T19" s="14">
        <v>1.80765950811821E-2</v>
      </c>
      <c r="U19" s="14">
        <v>5.0688587597288101E-3</v>
      </c>
      <c r="V19" s="14">
        <v>2.3063152867559701E-2</v>
      </c>
      <c r="W19" s="14">
        <v>2.4699399017454899E-2</v>
      </c>
      <c r="X19" s="14">
        <v>1.58511008701584E-2</v>
      </c>
      <c r="Y19" s="14">
        <v>9.8833666986464404E-3</v>
      </c>
      <c r="Z19" s="14">
        <v>0</v>
      </c>
      <c r="AA19" s="14">
        <v>1.2155283039952501E-2</v>
      </c>
      <c r="AB19" s="14">
        <v>2.2917025046009901E-2</v>
      </c>
      <c r="AC19" s="14">
        <v>0</v>
      </c>
      <c r="AD19" s="14">
        <v>0</v>
      </c>
      <c r="AE19" s="14"/>
      <c r="AF19" s="14">
        <v>0</v>
      </c>
      <c r="AG19" s="14">
        <v>6.4495883999512102E-3</v>
      </c>
      <c r="AH19" s="14">
        <v>1.23138788527993E-2</v>
      </c>
      <c r="AI19" s="14">
        <v>5.7844106494439902E-3</v>
      </c>
      <c r="AJ19" s="14">
        <v>2.09015563024951E-2</v>
      </c>
      <c r="AK19" s="14">
        <v>2.10195437131553E-2</v>
      </c>
      <c r="AL19" s="14">
        <v>6.4299641220305903E-3</v>
      </c>
      <c r="AM19" s="14">
        <v>1.2691321843505099E-2</v>
      </c>
      <c r="AN19" s="14">
        <v>5.7476066497762204E-3</v>
      </c>
      <c r="AO19" s="14">
        <v>1.74160257112662E-2</v>
      </c>
      <c r="AP19" s="14">
        <v>1.70936435600808E-2</v>
      </c>
      <c r="AQ19" s="14">
        <v>2.7417387862301499E-2</v>
      </c>
      <c r="AR19" s="14">
        <v>2.5322837536230599E-2</v>
      </c>
      <c r="AS19" s="14">
        <v>0</v>
      </c>
      <c r="AT19" s="14">
        <v>7.0004978802376799E-2</v>
      </c>
      <c r="AU19" s="14">
        <v>0</v>
      </c>
      <c r="AV19" s="14"/>
      <c r="AW19" s="14">
        <v>8.8321056922547308E-3</v>
      </c>
      <c r="AX19" s="14">
        <v>2.15005924068623E-2</v>
      </c>
      <c r="AY19" s="14"/>
      <c r="AZ19" s="14">
        <v>5.2162853320565604E-3</v>
      </c>
      <c r="BA19" s="14">
        <v>2.3743456957588699E-2</v>
      </c>
      <c r="BB19" s="14" t="s">
        <v>98</v>
      </c>
      <c r="BC19" s="14">
        <v>1.60329118674555E-2</v>
      </c>
      <c r="BD19" s="14">
        <v>1.1994659248318201E-2</v>
      </c>
      <c r="BE19" s="14">
        <v>1.31657128129E-2</v>
      </c>
      <c r="BF19" s="14">
        <v>1.9547306180588399E-2</v>
      </c>
      <c r="BG19" s="14"/>
      <c r="BH19" s="14">
        <v>1.28625617658292E-2</v>
      </c>
      <c r="BI19" s="14">
        <v>1.6471971833869298E-2</v>
      </c>
      <c r="BJ19" s="14">
        <v>3.3859457430835999E-3</v>
      </c>
      <c r="BK19" s="14"/>
      <c r="BL19" s="14">
        <v>1.2652887108470699E-2</v>
      </c>
      <c r="BM19" s="14">
        <v>1.94149420632455E-2</v>
      </c>
      <c r="BN19" s="14">
        <v>2.0822994987240301E-2</v>
      </c>
      <c r="BO19" s="14">
        <v>3.5144942667913202E-2</v>
      </c>
      <c r="BP19" s="14">
        <v>1.17082588307775E-2</v>
      </c>
      <c r="BQ19" s="14"/>
      <c r="BR19" s="14">
        <v>8.8237849249493405E-3</v>
      </c>
      <c r="BS19" s="14">
        <v>2.01807916508316E-2</v>
      </c>
      <c r="BT19" s="14">
        <v>1.6172537309339801E-2</v>
      </c>
    </row>
    <row r="20" spans="2:72" x14ac:dyDescent="0.25">
      <c r="B20" s="15" t="s">
        <v>167</v>
      </c>
      <c r="C20" s="14">
        <v>1.9416362285041001E-2</v>
      </c>
      <c r="D20" s="14">
        <v>2.67016092120985E-2</v>
      </c>
      <c r="E20" s="14">
        <v>1.14212393555363E-2</v>
      </c>
      <c r="F20" s="14"/>
      <c r="G20" s="14">
        <v>3.6260419898812798E-3</v>
      </c>
      <c r="H20" s="14">
        <v>1.50378039023414E-2</v>
      </c>
      <c r="I20" s="14">
        <v>2.9529112575609699E-2</v>
      </c>
      <c r="J20" s="14">
        <v>1.6097397718505001E-2</v>
      </c>
      <c r="K20" s="14">
        <v>4.5297525314063697E-2</v>
      </c>
      <c r="L20" s="14">
        <v>1.06584032545311E-2</v>
      </c>
      <c r="M20" s="14"/>
      <c r="N20" s="14">
        <v>1.9993485998971602E-2</v>
      </c>
      <c r="O20" s="14">
        <v>3.1516689381672E-2</v>
      </c>
      <c r="P20" s="14">
        <v>1.8277051478319699E-2</v>
      </c>
      <c r="Q20" s="14">
        <v>5.6399988126226404E-3</v>
      </c>
      <c r="R20" s="14"/>
      <c r="S20" s="14">
        <v>1.6687810007940101E-2</v>
      </c>
      <c r="T20" s="14">
        <v>2.3580789992795701E-2</v>
      </c>
      <c r="U20" s="14">
        <v>2.1152178406753701E-2</v>
      </c>
      <c r="V20" s="14">
        <v>1.0792956917277399E-2</v>
      </c>
      <c r="W20" s="14">
        <v>3.3113597014350897E-2</v>
      </c>
      <c r="X20" s="14">
        <v>9.6647823046809907E-3</v>
      </c>
      <c r="Y20" s="14">
        <v>1.5859617117208201E-2</v>
      </c>
      <c r="Z20" s="14">
        <v>0</v>
      </c>
      <c r="AA20" s="14">
        <v>2.71854634122475E-2</v>
      </c>
      <c r="AB20" s="14">
        <v>1.74590062542185E-2</v>
      </c>
      <c r="AC20" s="14">
        <v>2.0842489496088201E-2</v>
      </c>
      <c r="AD20" s="14">
        <v>4.3005322357473001E-2</v>
      </c>
      <c r="AE20" s="14"/>
      <c r="AF20" s="14">
        <v>5.62987758733609E-2</v>
      </c>
      <c r="AG20" s="14">
        <v>6.35726888174468E-3</v>
      </c>
      <c r="AH20" s="14">
        <v>2.7589942879460101E-2</v>
      </c>
      <c r="AI20" s="14">
        <v>4.5305986857016398E-3</v>
      </c>
      <c r="AJ20" s="14">
        <v>8.7936671076423896E-3</v>
      </c>
      <c r="AK20" s="14">
        <v>1.2261084047340901E-2</v>
      </c>
      <c r="AL20" s="14">
        <v>1.6719831083464001E-2</v>
      </c>
      <c r="AM20" s="14">
        <v>1.66440289194573E-2</v>
      </c>
      <c r="AN20" s="14">
        <v>4.2938410230408001E-2</v>
      </c>
      <c r="AO20" s="14">
        <v>2.9505870168480101E-2</v>
      </c>
      <c r="AP20" s="14">
        <v>2.5931124563011599E-2</v>
      </c>
      <c r="AQ20" s="14">
        <v>1.76508988809881E-2</v>
      </c>
      <c r="AR20" s="14">
        <v>6.6198232712551694E-2</v>
      </c>
      <c r="AS20" s="14">
        <v>2.1148766499017299E-2</v>
      </c>
      <c r="AT20" s="14">
        <v>0</v>
      </c>
      <c r="AU20" s="14">
        <v>2.9580451807215202E-2</v>
      </c>
      <c r="AV20" s="14"/>
      <c r="AW20" s="14">
        <v>2.0953058549935701E-2</v>
      </c>
      <c r="AX20" s="14">
        <v>1.7384084833867101E-2</v>
      </c>
      <c r="AY20" s="14"/>
      <c r="AZ20" s="14">
        <v>2.92430403891187E-2</v>
      </c>
      <c r="BA20" s="14">
        <v>2.0565418017083999E-2</v>
      </c>
      <c r="BB20" s="14" t="s">
        <v>98</v>
      </c>
      <c r="BC20" s="14">
        <v>0</v>
      </c>
      <c r="BD20" s="14">
        <v>0</v>
      </c>
      <c r="BE20" s="14">
        <v>1.4399015499473601E-2</v>
      </c>
      <c r="BF20" s="14">
        <v>0</v>
      </c>
      <c r="BG20" s="14"/>
      <c r="BH20" s="14">
        <v>2.6092730670639702E-2</v>
      </c>
      <c r="BI20" s="14">
        <v>1.70298624933806E-2</v>
      </c>
      <c r="BJ20" s="14">
        <v>2.106170937722E-2</v>
      </c>
      <c r="BK20" s="14"/>
      <c r="BL20" s="14">
        <v>2.9681605287558099E-2</v>
      </c>
      <c r="BM20" s="14">
        <v>8.1753938016920005E-3</v>
      </c>
      <c r="BN20" s="14">
        <v>7.37645198534124E-3</v>
      </c>
      <c r="BO20" s="14">
        <v>7.1491226770063504E-2</v>
      </c>
      <c r="BP20" s="14">
        <v>3.1381793228770397E-2</v>
      </c>
      <c r="BQ20" s="14"/>
      <c r="BR20" s="14">
        <v>3.6022283086288E-2</v>
      </c>
      <c r="BS20" s="14">
        <v>7.3648103752705397E-3</v>
      </c>
      <c r="BT20" s="14">
        <v>1.5730439618134001E-2</v>
      </c>
    </row>
    <row r="21" spans="2:72" x14ac:dyDescent="0.25">
      <c r="B21" s="15" t="s">
        <v>168</v>
      </c>
      <c r="C21" s="20">
        <v>4.41677228998162E-2</v>
      </c>
      <c r="D21" s="20">
        <v>4.6367995190841602E-2</v>
      </c>
      <c r="E21" s="20">
        <v>4.2323855917208997E-2</v>
      </c>
      <c r="F21" s="20"/>
      <c r="G21" s="20">
        <v>3.7815066929168403E-2</v>
      </c>
      <c r="H21" s="20">
        <v>6.5116114133611097E-2</v>
      </c>
      <c r="I21" s="20">
        <v>2.9310369035106601E-2</v>
      </c>
      <c r="J21" s="20">
        <v>4.9741630945413597E-2</v>
      </c>
      <c r="K21" s="20">
        <v>4.5847543010930601E-2</v>
      </c>
      <c r="L21" s="20">
        <v>3.7883135044881798E-2</v>
      </c>
      <c r="M21" s="20"/>
      <c r="N21" s="20">
        <v>3.5463577822243499E-2</v>
      </c>
      <c r="O21" s="20">
        <v>4.3755537122247799E-2</v>
      </c>
      <c r="P21" s="20">
        <v>5.0733153755705501E-2</v>
      </c>
      <c r="Q21" s="20">
        <v>4.8939136689083798E-2</v>
      </c>
      <c r="R21" s="20"/>
      <c r="S21" s="20">
        <v>4.6722424207646197E-2</v>
      </c>
      <c r="T21" s="20">
        <v>2.54947664524478E-2</v>
      </c>
      <c r="U21" s="20">
        <v>7.0501206766297494E-2</v>
      </c>
      <c r="V21" s="20">
        <v>6.6571620297122297E-2</v>
      </c>
      <c r="W21" s="20">
        <v>1.8706314629417499E-2</v>
      </c>
      <c r="X21" s="20">
        <v>3.9537760721525698E-2</v>
      </c>
      <c r="Y21" s="20">
        <v>4.76451163422906E-2</v>
      </c>
      <c r="Z21" s="20">
        <v>3.4381689208915198E-2</v>
      </c>
      <c r="AA21" s="20">
        <v>3.2209950053473102E-2</v>
      </c>
      <c r="AB21" s="20">
        <v>6.9958562108797195E-2</v>
      </c>
      <c r="AC21" s="20">
        <v>2.9384880719279E-2</v>
      </c>
      <c r="AD21" s="20">
        <v>4.4183782159231598E-2</v>
      </c>
      <c r="AE21" s="20"/>
      <c r="AF21" s="20">
        <v>0.17095365167000101</v>
      </c>
      <c r="AG21" s="20">
        <v>3.6673308132775702E-2</v>
      </c>
      <c r="AH21" s="20">
        <v>2.66617969909347E-2</v>
      </c>
      <c r="AI21" s="20">
        <v>2.7505319424852199E-2</v>
      </c>
      <c r="AJ21" s="20">
        <v>4.0324264825585002E-2</v>
      </c>
      <c r="AK21" s="20">
        <v>2.2663521699926699E-2</v>
      </c>
      <c r="AL21" s="20">
        <v>5.5747568011797602E-2</v>
      </c>
      <c r="AM21" s="20">
        <v>5.3522867496530999E-2</v>
      </c>
      <c r="AN21" s="20">
        <v>4.2686945542883901E-2</v>
      </c>
      <c r="AO21" s="20">
        <v>5.01158247703338E-2</v>
      </c>
      <c r="AP21" s="20">
        <v>3.1877259887776899E-2</v>
      </c>
      <c r="AQ21" s="20">
        <v>5.1259474618766399E-2</v>
      </c>
      <c r="AR21" s="20">
        <v>7.4902405884051296E-2</v>
      </c>
      <c r="AS21" s="20">
        <v>0</v>
      </c>
      <c r="AT21" s="20">
        <v>4.4264347175021999E-2</v>
      </c>
      <c r="AU21" s="20">
        <v>4.6518576098108701E-2</v>
      </c>
      <c r="AV21" s="20"/>
      <c r="AW21" s="20">
        <v>3.8957526577681097E-2</v>
      </c>
      <c r="AX21" s="20">
        <v>5.1058196146583697E-2</v>
      </c>
      <c r="AY21" s="20"/>
      <c r="AZ21" s="20">
        <v>5.0532679293549897E-2</v>
      </c>
      <c r="BA21" s="20">
        <v>4.2978532523204903E-2</v>
      </c>
      <c r="BB21" s="20" t="s">
        <v>98</v>
      </c>
      <c r="BC21" s="20">
        <v>3.0114214267304099E-2</v>
      </c>
      <c r="BD21" s="20">
        <v>2.94457949167528E-2</v>
      </c>
      <c r="BE21" s="20">
        <v>5.0755450519010301E-2</v>
      </c>
      <c r="BF21" s="20">
        <v>2.2714779713604898E-2</v>
      </c>
      <c r="BG21" s="20"/>
      <c r="BH21" s="20">
        <v>3.7506365447365998E-2</v>
      </c>
      <c r="BI21" s="20">
        <v>3.8468345038196503E-2</v>
      </c>
      <c r="BJ21" s="20">
        <v>8.4465785546629701E-2</v>
      </c>
      <c r="BK21" s="20"/>
      <c r="BL21" s="20">
        <v>3.6832300664955298E-2</v>
      </c>
      <c r="BM21" s="20">
        <v>4.1769028056982203E-2</v>
      </c>
      <c r="BN21" s="20">
        <v>3.2492629409894502E-2</v>
      </c>
      <c r="BO21" s="20">
        <v>3.8662288104044602E-2</v>
      </c>
      <c r="BP21" s="20">
        <v>7.7005975998763201E-2</v>
      </c>
      <c r="BQ21" s="20"/>
      <c r="BR21" s="20">
        <v>3.5300303843103099E-2</v>
      </c>
      <c r="BS21" s="20">
        <v>4.00915834749868E-2</v>
      </c>
      <c r="BT21" s="20">
        <v>1.47261694695496E-2</v>
      </c>
    </row>
    <row r="22" spans="2:72" x14ac:dyDescent="0.25">
      <c r="B22" s="16"/>
    </row>
    <row r="23" spans="2:72" x14ac:dyDescent="0.25">
      <c r="B23" t="s">
        <v>94</v>
      </c>
    </row>
    <row r="24" spans="2:72" x14ac:dyDescent="0.25">
      <c r="B24" t="s">
        <v>95</v>
      </c>
    </row>
    <row r="26" spans="2:72" x14ac:dyDescent="0.25">
      <c r="B2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BT22"/>
  <sheetViews>
    <sheetView showGridLines="0" workbookViewId="0">
      <pane xSplit="2" topLeftCell="C1" activePane="topRight" state="frozen"/>
      <selection pane="topRight" activeCell="C1" sqref="C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170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0.23637274259053401</v>
      </c>
      <c r="D9" s="14">
        <v>0.24649310090419199</v>
      </c>
      <c r="E9" s="14">
        <v>0.227313992333814</v>
      </c>
      <c r="F9" s="14"/>
      <c r="G9" s="14">
        <v>0.21316628537840099</v>
      </c>
      <c r="H9" s="14">
        <v>0.25235100160733398</v>
      </c>
      <c r="I9" s="14">
        <v>0.239579034408127</v>
      </c>
      <c r="J9" s="14">
        <v>0.28275728208850598</v>
      </c>
      <c r="K9" s="14">
        <v>0.242186689391097</v>
      </c>
      <c r="L9" s="14">
        <v>0.194805919024509</v>
      </c>
      <c r="M9" s="14"/>
      <c r="N9" s="14">
        <v>0.188066897997725</v>
      </c>
      <c r="O9" s="14">
        <v>0.23369977781555501</v>
      </c>
      <c r="P9" s="14">
        <v>0.240259977515795</v>
      </c>
      <c r="Q9" s="14">
        <v>0.28982535369944301</v>
      </c>
      <c r="R9" s="14"/>
      <c r="S9" s="14">
        <v>0.24465617466794201</v>
      </c>
      <c r="T9" s="14">
        <v>0.216799838568386</v>
      </c>
      <c r="U9" s="14">
        <v>0.23625646543546999</v>
      </c>
      <c r="V9" s="14">
        <v>0.22894861321888901</v>
      </c>
      <c r="W9" s="14">
        <v>0.23463218778081199</v>
      </c>
      <c r="X9" s="14">
        <v>0.25404489614877201</v>
      </c>
      <c r="Y9" s="14">
        <v>0.212155327686703</v>
      </c>
      <c r="Z9" s="14">
        <v>0.24511560177848701</v>
      </c>
      <c r="AA9" s="14">
        <v>0.23587930510705499</v>
      </c>
      <c r="AB9" s="14">
        <v>0.24605390343445099</v>
      </c>
      <c r="AC9" s="14">
        <v>0.248109084824504</v>
      </c>
      <c r="AD9" s="14">
        <v>0.26247953534719598</v>
      </c>
      <c r="AE9" s="14"/>
      <c r="AF9" s="14">
        <v>0.201395630381249</v>
      </c>
      <c r="AG9" s="14">
        <v>0.35012755465374901</v>
      </c>
      <c r="AH9" s="14">
        <v>0.28535720477726401</v>
      </c>
      <c r="AI9" s="14">
        <v>0.27222416430907898</v>
      </c>
      <c r="AJ9" s="14">
        <v>0.25947400908450102</v>
      </c>
      <c r="AK9" s="14">
        <v>0.18108906274189901</v>
      </c>
      <c r="AL9" s="14">
        <v>0.24040534907147601</v>
      </c>
      <c r="AM9" s="14">
        <v>0.23881193196473099</v>
      </c>
      <c r="AN9" s="14">
        <v>0.28959273818210102</v>
      </c>
      <c r="AO9" s="14">
        <v>0.222699014166298</v>
      </c>
      <c r="AP9" s="14">
        <v>0.22642348713684299</v>
      </c>
      <c r="AQ9" s="14">
        <v>0.22748096783763799</v>
      </c>
      <c r="AR9" s="14">
        <v>0.17015571808831401</v>
      </c>
      <c r="AS9" s="14">
        <v>0.19769906367491899</v>
      </c>
      <c r="AT9" s="14">
        <v>0.19594753240485199</v>
      </c>
      <c r="AU9" s="14">
        <v>0.113118255733221</v>
      </c>
      <c r="AV9" s="14"/>
      <c r="AW9" s="14">
        <v>0.24443904120936499</v>
      </c>
      <c r="AX9" s="14">
        <v>0.22570508029969699</v>
      </c>
      <c r="AY9" s="14"/>
      <c r="AZ9" s="14">
        <v>0.196686976601159</v>
      </c>
      <c r="BA9" s="14">
        <v>0.20767097700527901</v>
      </c>
      <c r="BB9" s="14" t="s">
        <v>98</v>
      </c>
      <c r="BC9" s="14">
        <v>0.354450495414661</v>
      </c>
      <c r="BD9" s="14">
        <v>0.29690545935426998</v>
      </c>
      <c r="BE9" s="14">
        <v>0.287073358781887</v>
      </c>
      <c r="BF9" s="14">
        <v>0.24157355276971401</v>
      </c>
      <c r="BG9" s="14"/>
      <c r="BH9" s="14">
        <v>0.243965284059695</v>
      </c>
      <c r="BI9" s="14">
        <v>0.24467492148761699</v>
      </c>
      <c r="BJ9" s="14">
        <v>0.216475900461991</v>
      </c>
      <c r="BK9" s="14"/>
      <c r="BL9" s="14">
        <v>0.22928678738851099</v>
      </c>
      <c r="BM9" s="14">
        <v>0.278890857040277</v>
      </c>
      <c r="BN9" s="14">
        <v>0.17269392639051701</v>
      </c>
      <c r="BO9" s="14">
        <v>0.24172738882976699</v>
      </c>
      <c r="BP9" s="14">
        <v>0.17386676161418199</v>
      </c>
      <c r="BQ9" s="14"/>
      <c r="BR9" s="14">
        <v>0.21351944037886</v>
      </c>
      <c r="BS9" s="14">
        <v>0.26856826893684299</v>
      </c>
      <c r="BT9" s="14">
        <v>0.216555054466948</v>
      </c>
    </row>
    <row r="10" spans="2:72" x14ac:dyDescent="0.25">
      <c r="B10" s="15" t="s">
        <v>126</v>
      </c>
      <c r="C10" s="14">
        <v>0.39823859402721201</v>
      </c>
      <c r="D10" s="14">
        <v>0.35978293181443799</v>
      </c>
      <c r="E10" s="14">
        <v>0.43441440189602698</v>
      </c>
      <c r="F10" s="14"/>
      <c r="G10" s="14">
        <v>0.40563872173611598</v>
      </c>
      <c r="H10" s="14">
        <v>0.40232993879850798</v>
      </c>
      <c r="I10" s="14">
        <v>0.39751486972125899</v>
      </c>
      <c r="J10" s="14">
        <v>0.38168796837094698</v>
      </c>
      <c r="K10" s="14">
        <v>0.37938626327768199</v>
      </c>
      <c r="L10" s="14">
        <v>0.41662577461288097</v>
      </c>
      <c r="M10" s="14"/>
      <c r="N10" s="14">
        <v>0.43994742820967597</v>
      </c>
      <c r="O10" s="14">
        <v>0.38939820255667001</v>
      </c>
      <c r="P10" s="14">
        <v>0.39102286117027202</v>
      </c>
      <c r="Q10" s="14">
        <v>0.37269112110463498</v>
      </c>
      <c r="R10" s="14"/>
      <c r="S10" s="14">
        <v>0.41360213450201799</v>
      </c>
      <c r="T10" s="14">
        <v>0.43223479381756402</v>
      </c>
      <c r="U10" s="14">
        <v>0.38846759110524598</v>
      </c>
      <c r="V10" s="14">
        <v>0.396628027188768</v>
      </c>
      <c r="W10" s="14">
        <v>0.36745943380583801</v>
      </c>
      <c r="X10" s="14">
        <v>0.41902155700311899</v>
      </c>
      <c r="Y10" s="14">
        <v>0.43883034177617702</v>
      </c>
      <c r="Z10" s="14">
        <v>0.40479150997558</v>
      </c>
      <c r="AA10" s="14">
        <v>0.393320332346139</v>
      </c>
      <c r="AB10" s="14">
        <v>0.34676685829369103</v>
      </c>
      <c r="AC10" s="14">
        <v>0.36779866600035699</v>
      </c>
      <c r="AD10" s="14">
        <v>0.32494473727177597</v>
      </c>
      <c r="AE10" s="14"/>
      <c r="AF10" s="14">
        <v>0.24925806590952901</v>
      </c>
      <c r="AG10" s="14">
        <v>0.297465255098599</v>
      </c>
      <c r="AH10" s="14">
        <v>0.43334101652142498</v>
      </c>
      <c r="AI10" s="14">
        <v>0.401039031469695</v>
      </c>
      <c r="AJ10" s="14">
        <v>0.35793306773963102</v>
      </c>
      <c r="AK10" s="14">
        <v>0.43184637789680902</v>
      </c>
      <c r="AL10" s="14">
        <v>0.431164771454558</v>
      </c>
      <c r="AM10" s="14">
        <v>0.446490980821238</v>
      </c>
      <c r="AN10" s="14">
        <v>0.37244197112512101</v>
      </c>
      <c r="AO10" s="14">
        <v>0.35885317294665398</v>
      </c>
      <c r="AP10" s="14">
        <v>0.39876671202859199</v>
      </c>
      <c r="AQ10" s="14">
        <v>0.42964460895296502</v>
      </c>
      <c r="AR10" s="14">
        <v>0.35122474494641998</v>
      </c>
      <c r="AS10" s="14">
        <v>0.38122572598853299</v>
      </c>
      <c r="AT10" s="14">
        <v>0.49255142566297699</v>
      </c>
      <c r="AU10" s="14">
        <v>0.41165389236112299</v>
      </c>
      <c r="AV10" s="14"/>
      <c r="AW10" s="14">
        <v>0.40200480488145002</v>
      </c>
      <c r="AX10" s="14">
        <v>0.39325778840525</v>
      </c>
      <c r="AY10" s="14"/>
      <c r="AZ10" s="14">
        <v>0.40351581373697898</v>
      </c>
      <c r="BA10" s="14">
        <v>0.41949413107697697</v>
      </c>
      <c r="BB10" s="14" t="s">
        <v>98</v>
      </c>
      <c r="BC10" s="14">
        <v>0.41377961854662298</v>
      </c>
      <c r="BD10" s="14">
        <v>0.340081382788611</v>
      </c>
      <c r="BE10" s="14">
        <v>0.37839684545396202</v>
      </c>
      <c r="BF10" s="14">
        <v>0.365282211742048</v>
      </c>
      <c r="BG10" s="14"/>
      <c r="BH10" s="14">
        <v>0.37594693216796998</v>
      </c>
      <c r="BI10" s="14">
        <v>0.418759513517307</v>
      </c>
      <c r="BJ10" s="14">
        <v>0.40352075736665599</v>
      </c>
      <c r="BK10" s="14"/>
      <c r="BL10" s="14">
        <v>0.38457627494404201</v>
      </c>
      <c r="BM10" s="14">
        <v>0.42679915005209301</v>
      </c>
      <c r="BN10" s="14">
        <v>0.40022831174782703</v>
      </c>
      <c r="BO10" s="14">
        <v>0.36205154660431499</v>
      </c>
      <c r="BP10" s="14">
        <v>0.37869852698317302</v>
      </c>
      <c r="BQ10" s="14"/>
      <c r="BR10" s="14">
        <v>0.39207255593183399</v>
      </c>
      <c r="BS10" s="14">
        <v>0.439206144276441</v>
      </c>
      <c r="BT10" s="14">
        <v>0.386843904238379</v>
      </c>
    </row>
    <row r="11" spans="2:72" ht="30" x14ac:dyDescent="0.25">
      <c r="B11" s="15" t="s">
        <v>127</v>
      </c>
      <c r="C11" s="14">
        <v>0.19552931654289599</v>
      </c>
      <c r="D11" s="14">
        <v>0.22122668260398501</v>
      </c>
      <c r="E11" s="14">
        <v>0.17177213774575101</v>
      </c>
      <c r="F11" s="14"/>
      <c r="G11" s="14">
        <v>0.22631440382513299</v>
      </c>
      <c r="H11" s="14">
        <v>0.16521225274171</v>
      </c>
      <c r="I11" s="14">
        <v>0.20180077165239099</v>
      </c>
      <c r="J11" s="14">
        <v>0.20145815960004301</v>
      </c>
      <c r="K11" s="14">
        <v>0.15664148385882501</v>
      </c>
      <c r="L11" s="14">
        <v>0.21564004279204399</v>
      </c>
      <c r="M11" s="14"/>
      <c r="N11" s="14">
        <v>0.19424206538686301</v>
      </c>
      <c r="O11" s="14">
        <v>0.20814349183623701</v>
      </c>
      <c r="P11" s="14">
        <v>0.201742091770759</v>
      </c>
      <c r="Q11" s="14">
        <v>0.17910761700316299</v>
      </c>
      <c r="R11" s="14"/>
      <c r="S11" s="14">
        <v>0.18355750466068699</v>
      </c>
      <c r="T11" s="14">
        <v>0.189624397274158</v>
      </c>
      <c r="U11" s="14">
        <v>0.21732450006068599</v>
      </c>
      <c r="V11" s="14">
        <v>0.249279897520058</v>
      </c>
      <c r="W11" s="14">
        <v>0.15140778676330399</v>
      </c>
      <c r="X11" s="14">
        <v>0.17526363262435701</v>
      </c>
      <c r="Y11" s="14">
        <v>0.14503133767866799</v>
      </c>
      <c r="Z11" s="14">
        <v>0.18119312308056701</v>
      </c>
      <c r="AA11" s="14">
        <v>0.21224080086328401</v>
      </c>
      <c r="AB11" s="14">
        <v>0.25046542631032098</v>
      </c>
      <c r="AC11" s="14">
        <v>0.179257550515283</v>
      </c>
      <c r="AD11" s="14">
        <v>0.17648464924176899</v>
      </c>
      <c r="AE11" s="14"/>
      <c r="AF11" s="14">
        <v>0.44752813382651102</v>
      </c>
      <c r="AG11" s="14">
        <v>0.23732337760672201</v>
      </c>
      <c r="AH11" s="14">
        <v>0.14608472222489799</v>
      </c>
      <c r="AI11" s="14">
        <v>0.156456982494315</v>
      </c>
      <c r="AJ11" s="14">
        <v>0.22697133590716501</v>
      </c>
      <c r="AK11" s="14">
        <v>0.198865977018857</v>
      </c>
      <c r="AL11" s="14">
        <v>0.175565069168997</v>
      </c>
      <c r="AM11" s="14">
        <v>0.13344526277216101</v>
      </c>
      <c r="AN11" s="14">
        <v>0.206568564949378</v>
      </c>
      <c r="AO11" s="14">
        <v>0.21727543097615501</v>
      </c>
      <c r="AP11" s="14">
        <v>0.20745183394819799</v>
      </c>
      <c r="AQ11" s="14">
        <v>0.192438951330062</v>
      </c>
      <c r="AR11" s="14">
        <v>0.223676196506602</v>
      </c>
      <c r="AS11" s="14">
        <v>0.27538901692446299</v>
      </c>
      <c r="AT11" s="14">
        <v>0.18365821324006101</v>
      </c>
      <c r="AU11" s="14">
        <v>0.227923161600879</v>
      </c>
      <c r="AV11" s="14"/>
      <c r="AW11" s="14">
        <v>0.19403532962594</v>
      </c>
      <c r="AX11" s="14">
        <v>0.19750511097478299</v>
      </c>
      <c r="AY11" s="14"/>
      <c r="AZ11" s="14">
        <v>0.212805690051592</v>
      </c>
      <c r="BA11" s="14">
        <v>0.192837995248411</v>
      </c>
      <c r="BB11" s="14" t="s">
        <v>98</v>
      </c>
      <c r="BC11" s="14">
        <v>0.117498079497664</v>
      </c>
      <c r="BD11" s="14">
        <v>0.23496003446563801</v>
      </c>
      <c r="BE11" s="14">
        <v>0.17908491281539499</v>
      </c>
      <c r="BF11" s="14">
        <v>0.14074288023187301</v>
      </c>
      <c r="BG11" s="14"/>
      <c r="BH11" s="14">
        <v>0.17280710342559799</v>
      </c>
      <c r="BI11" s="14">
        <v>0.19710450588393999</v>
      </c>
      <c r="BJ11" s="14">
        <v>0.23002436093617701</v>
      </c>
      <c r="BK11" s="14"/>
      <c r="BL11" s="14">
        <v>0.19485859907306399</v>
      </c>
      <c r="BM11" s="14">
        <v>0.167206403985733</v>
      </c>
      <c r="BN11" s="14">
        <v>0.25330899570357401</v>
      </c>
      <c r="BO11" s="14">
        <v>0.19589376726610599</v>
      </c>
      <c r="BP11" s="14">
        <v>0.243499832101536</v>
      </c>
      <c r="BQ11" s="14"/>
      <c r="BR11" s="14">
        <v>0.194376496624936</v>
      </c>
      <c r="BS11" s="14">
        <v>0.16363015417364299</v>
      </c>
      <c r="BT11" s="14">
        <v>0.258985816727901</v>
      </c>
    </row>
    <row r="12" spans="2:72" x14ac:dyDescent="0.25">
      <c r="B12" s="15" t="s">
        <v>128</v>
      </c>
      <c r="C12" s="14">
        <v>7.8588311296792196E-2</v>
      </c>
      <c r="D12" s="14">
        <v>7.6388107546000505E-2</v>
      </c>
      <c r="E12" s="14">
        <v>8.0273752672147106E-2</v>
      </c>
      <c r="F12" s="14"/>
      <c r="G12" s="14">
        <v>6.7581828427487195E-2</v>
      </c>
      <c r="H12" s="14">
        <v>7.5871435450146699E-2</v>
      </c>
      <c r="I12" s="14">
        <v>5.9687070643860002E-2</v>
      </c>
      <c r="J12" s="14">
        <v>7.8134987998493499E-2</v>
      </c>
      <c r="K12" s="14">
        <v>9.1933506066772197E-2</v>
      </c>
      <c r="L12" s="14">
        <v>9.4997021665102793E-2</v>
      </c>
      <c r="M12" s="14"/>
      <c r="N12" s="14">
        <v>9.7388409345397095E-2</v>
      </c>
      <c r="O12" s="14">
        <v>6.3260807922846704E-2</v>
      </c>
      <c r="P12" s="14">
        <v>8.0809539470911407E-2</v>
      </c>
      <c r="Q12" s="14">
        <v>7.3487871982418004E-2</v>
      </c>
      <c r="R12" s="14"/>
      <c r="S12" s="14">
        <v>6.3568225060185099E-2</v>
      </c>
      <c r="T12" s="14">
        <v>8.1205981621869996E-2</v>
      </c>
      <c r="U12" s="14">
        <v>7.9556100921519005E-2</v>
      </c>
      <c r="V12" s="14">
        <v>7.0827221974882199E-2</v>
      </c>
      <c r="W12" s="14">
        <v>8.9689824654856906E-2</v>
      </c>
      <c r="X12" s="14">
        <v>9.3854832008279696E-2</v>
      </c>
      <c r="Y12" s="14">
        <v>9.1848503871442694E-2</v>
      </c>
      <c r="Z12" s="14">
        <v>5.5936544543571602E-2</v>
      </c>
      <c r="AA12" s="14">
        <v>6.4496356898821799E-2</v>
      </c>
      <c r="AB12" s="14">
        <v>6.6122842535034504E-2</v>
      </c>
      <c r="AC12" s="14">
        <v>9.6948563505501295E-2</v>
      </c>
      <c r="AD12" s="14">
        <v>0.13985097547036099</v>
      </c>
      <c r="AE12" s="14"/>
      <c r="AF12" s="14">
        <v>0</v>
      </c>
      <c r="AG12" s="14">
        <v>4.3231975146240803E-2</v>
      </c>
      <c r="AH12" s="14">
        <v>6.0029297901543002E-2</v>
      </c>
      <c r="AI12" s="14">
        <v>7.0796440457761803E-2</v>
      </c>
      <c r="AJ12" s="14">
        <v>6.8135085195186407E-2</v>
      </c>
      <c r="AK12" s="14">
        <v>9.3686661469524105E-2</v>
      </c>
      <c r="AL12" s="14">
        <v>8.83329163750768E-2</v>
      </c>
      <c r="AM12" s="14">
        <v>5.7167793229408299E-2</v>
      </c>
      <c r="AN12" s="14">
        <v>5.3717551711684297E-2</v>
      </c>
      <c r="AO12" s="14">
        <v>0.120309128083725</v>
      </c>
      <c r="AP12" s="14">
        <v>9.2645428124414494E-2</v>
      </c>
      <c r="AQ12" s="14">
        <v>8.6910563838627997E-2</v>
      </c>
      <c r="AR12" s="14">
        <v>0.15348001925613999</v>
      </c>
      <c r="AS12" s="14">
        <v>2.8099997540515301E-2</v>
      </c>
      <c r="AT12" s="14">
        <v>4.4915898688966199E-2</v>
      </c>
      <c r="AU12" s="14">
        <v>8.2968506082716595E-2</v>
      </c>
      <c r="AV12" s="14"/>
      <c r="AW12" s="14">
        <v>8.0555076004117807E-2</v>
      </c>
      <c r="AX12" s="14">
        <v>7.5987269270613694E-2</v>
      </c>
      <c r="AY12" s="14"/>
      <c r="AZ12" s="14">
        <v>9.4996116092518498E-2</v>
      </c>
      <c r="BA12" s="14">
        <v>7.8979663880953302E-2</v>
      </c>
      <c r="BB12" s="14" t="s">
        <v>98</v>
      </c>
      <c r="BC12" s="14">
        <v>5.3560657752392202E-2</v>
      </c>
      <c r="BD12" s="14">
        <v>5.9777162434613902E-2</v>
      </c>
      <c r="BE12" s="14">
        <v>6.53587119894216E-2</v>
      </c>
      <c r="BF12" s="14">
        <v>9.0118011774913201E-2</v>
      </c>
      <c r="BG12" s="14"/>
      <c r="BH12" s="14">
        <v>0.10130189351067399</v>
      </c>
      <c r="BI12" s="14">
        <v>6.3368545805138496E-2</v>
      </c>
      <c r="BJ12" s="14">
        <v>7.1502434848835006E-2</v>
      </c>
      <c r="BK12" s="14"/>
      <c r="BL12" s="14">
        <v>9.5235265814360204E-2</v>
      </c>
      <c r="BM12" s="14">
        <v>4.8032034972325999E-2</v>
      </c>
      <c r="BN12" s="14">
        <v>0.10782681399275799</v>
      </c>
      <c r="BO12" s="14">
        <v>7.2931378479367495E-2</v>
      </c>
      <c r="BP12" s="14">
        <v>8.1211600460772193E-2</v>
      </c>
      <c r="BQ12" s="14"/>
      <c r="BR12" s="14">
        <v>9.1626904688880698E-2</v>
      </c>
      <c r="BS12" s="14">
        <v>5.77747465662782E-2</v>
      </c>
      <c r="BT12" s="14">
        <v>5.5909003125167098E-2</v>
      </c>
    </row>
    <row r="13" spans="2:72" x14ac:dyDescent="0.25">
      <c r="B13" s="15" t="s">
        <v>129</v>
      </c>
      <c r="C13" s="14">
        <v>3.8075715733777597E-2</v>
      </c>
      <c r="D13" s="14">
        <v>4.6597932713612601E-2</v>
      </c>
      <c r="E13" s="14">
        <v>3.0011213531101599E-2</v>
      </c>
      <c r="F13" s="14"/>
      <c r="G13" s="14">
        <v>1.6397785964922799E-2</v>
      </c>
      <c r="H13" s="14">
        <v>3.6296170673528E-2</v>
      </c>
      <c r="I13" s="14">
        <v>2.7852557088858001E-2</v>
      </c>
      <c r="J13" s="14">
        <v>2.6025698656741099E-2</v>
      </c>
      <c r="K13" s="14">
        <v>8.1741648982744899E-2</v>
      </c>
      <c r="L13" s="14">
        <v>4.2888195039025703E-2</v>
      </c>
      <c r="M13" s="14"/>
      <c r="N13" s="14">
        <v>4.58904127121363E-2</v>
      </c>
      <c r="O13" s="14">
        <v>3.5907197300382603E-2</v>
      </c>
      <c r="P13" s="14">
        <v>4.6171386875998401E-2</v>
      </c>
      <c r="Q13" s="14">
        <v>1.7907344214204899E-2</v>
      </c>
      <c r="R13" s="14"/>
      <c r="S13" s="14">
        <v>3.2523154617142301E-2</v>
      </c>
      <c r="T13" s="14">
        <v>4.0412915497051498E-2</v>
      </c>
      <c r="U13" s="14">
        <v>3.7048036074989597E-2</v>
      </c>
      <c r="V13" s="14">
        <v>2.3124943142100601E-2</v>
      </c>
      <c r="W13" s="14">
        <v>9.0316482041747095E-2</v>
      </c>
      <c r="X13" s="14">
        <v>4.6725083616457001E-3</v>
      </c>
      <c r="Y13" s="14">
        <v>4.4396985748630699E-2</v>
      </c>
      <c r="Z13" s="14">
        <v>1.9722335623294E-2</v>
      </c>
      <c r="AA13" s="14">
        <v>5.9182823196278003E-2</v>
      </c>
      <c r="AB13" s="14">
        <v>2.8796935011980301E-2</v>
      </c>
      <c r="AC13" s="14">
        <v>6.0806009401370202E-2</v>
      </c>
      <c r="AD13" s="14">
        <v>0</v>
      </c>
      <c r="AE13" s="14"/>
      <c r="AF13" s="14">
        <v>0</v>
      </c>
      <c r="AG13" s="14">
        <v>1.5292328936936699E-2</v>
      </c>
      <c r="AH13" s="14">
        <v>2.2716716685744501E-2</v>
      </c>
      <c r="AI13" s="14">
        <v>2.6971162220051501E-2</v>
      </c>
      <c r="AJ13" s="14">
        <v>2.9586314512669999E-2</v>
      </c>
      <c r="AK13" s="14">
        <v>2.8320284650472701E-2</v>
      </c>
      <c r="AL13" s="14">
        <v>3.0100810581573101E-2</v>
      </c>
      <c r="AM13" s="14">
        <v>5.7665638652562003E-2</v>
      </c>
      <c r="AN13" s="14">
        <v>4.9016045074947702E-2</v>
      </c>
      <c r="AO13" s="14">
        <v>2.91040548423003E-2</v>
      </c>
      <c r="AP13" s="14">
        <v>5.0819932949652299E-2</v>
      </c>
      <c r="AQ13" s="14">
        <v>4.9119355274263803E-2</v>
      </c>
      <c r="AR13" s="14">
        <v>4.2246115405728098E-2</v>
      </c>
      <c r="AS13" s="14">
        <v>9.3336755419418493E-2</v>
      </c>
      <c r="AT13" s="14">
        <v>8.2926930003142996E-2</v>
      </c>
      <c r="AU13" s="14">
        <v>0.107152654185457</v>
      </c>
      <c r="AV13" s="14"/>
      <c r="AW13" s="14">
        <v>3.9481887195024802E-2</v>
      </c>
      <c r="AX13" s="14">
        <v>3.62160570501062E-2</v>
      </c>
      <c r="AY13" s="14"/>
      <c r="AZ13" s="14">
        <v>5.3705539033708401E-2</v>
      </c>
      <c r="BA13" s="14">
        <v>4.4280169316212599E-2</v>
      </c>
      <c r="BB13" s="14" t="s">
        <v>98</v>
      </c>
      <c r="BC13" s="14">
        <v>7.2779654284887904E-3</v>
      </c>
      <c r="BD13" s="14">
        <v>1.5877719258859301E-2</v>
      </c>
      <c r="BE13" s="14">
        <v>2.4542956897916E-2</v>
      </c>
      <c r="BF13" s="14">
        <v>2.8024048259568699E-2</v>
      </c>
      <c r="BG13" s="14"/>
      <c r="BH13" s="14">
        <v>6.2759672236485403E-2</v>
      </c>
      <c r="BI13" s="14">
        <v>2.5789341365491301E-2</v>
      </c>
      <c r="BJ13" s="14">
        <v>1.73433355967628E-2</v>
      </c>
      <c r="BK13" s="14"/>
      <c r="BL13" s="14">
        <v>6.59084806594505E-2</v>
      </c>
      <c r="BM13" s="14">
        <v>2.5376962531905099E-2</v>
      </c>
      <c r="BN13" s="14">
        <v>1.3765603999677399E-2</v>
      </c>
      <c r="BO13" s="14">
        <v>0.12739591882044399</v>
      </c>
      <c r="BP13" s="14">
        <v>2.6490965563922102E-2</v>
      </c>
      <c r="BQ13" s="14"/>
      <c r="BR13" s="14">
        <v>8.0081780858433205E-2</v>
      </c>
      <c r="BS13" s="14">
        <v>2.1788579477782899E-2</v>
      </c>
      <c r="BT13" s="14">
        <v>2.8904572258516701E-2</v>
      </c>
    </row>
    <row r="14" spans="2:72" x14ac:dyDescent="0.25">
      <c r="B14" s="15" t="s">
        <v>92</v>
      </c>
      <c r="C14" s="14">
        <v>5.3195319808788402E-2</v>
      </c>
      <c r="D14" s="14">
        <v>4.9511244417771702E-2</v>
      </c>
      <c r="E14" s="14">
        <v>5.6214501821159397E-2</v>
      </c>
      <c r="F14" s="14"/>
      <c r="G14" s="14">
        <v>7.0900974667939307E-2</v>
      </c>
      <c r="H14" s="14">
        <v>6.7939200728773894E-2</v>
      </c>
      <c r="I14" s="14">
        <v>7.3565696485505594E-2</v>
      </c>
      <c r="J14" s="14">
        <v>2.9935903285269901E-2</v>
      </c>
      <c r="K14" s="14">
        <v>4.8110408422879503E-2</v>
      </c>
      <c r="L14" s="14">
        <v>3.5043046866437097E-2</v>
      </c>
      <c r="M14" s="14"/>
      <c r="N14" s="14">
        <v>3.4464786348201798E-2</v>
      </c>
      <c r="O14" s="14">
        <v>6.9590522568308402E-2</v>
      </c>
      <c r="P14" s="14">
        <v>3.9994143196264501E-2</v>
      </c>
      <c r="Q14" s="14">
        <v>6.6980691996136099E-2</v>
      </c>
      <c r="R14" s="14"/>
      <c r="S14" s="14">
        <v>6.20928064920259E-2</v>
      </c>
      <c r="T14" s="14">
        <v>3.9722073220970898E-2</v>
      </c>
      <c r="U14" s="14">
        <v>4.1347306402089397E-2</v>
      </c>
      <c r="V14" s="14">
        <v>3.1191296955302102E-2</v>
      </c>
      <c r="W14" s="14">
        <v>6.6494284953440994E-2</v>
      </c>
      <c r="X14" s="14">
        <v>5.3142573853825599E-2</v>
      </c>
      <c r="Y14" s="14">
        <v>6.7737503238378502E-2</v>
      </c>
      <c r="Z14" s="14">
        <v>9.3240884998500306E-2</v>
      </c>
      <c r="AA14" s="14">
        <v>3.4880381588422903E-2</v>
      </c>
      <c r="AB14" s="14">
        <v>6.1794034414522199E-2</v>
      </c>
      <c r="AC14" s="14">
        <v>4.7080125752983697E-2</v>
      </c>
      <c r="AD14" s="14">
        <v>9.6240102668898403E-2</v>
      </c>
      <c r="AE14" s="14"/>
      <c r="AF14" s="14">
        <v>0.101818169882711</v>
      </c>
      <c r="AG14" s="14">
        <v>5.65595085577517E-2</v>
      </c>
      <c r="AH14" s="14">
        <v>5.2471041889124798E-2</v>
      </c>
      <c r="AI14" s="14">
        <v>7.2512219049097507E-2</v>
      </c>
      <c r="AJ14" s="14">
        <v>5.7900187560846E-2</v>
      </c>
      <c r="AK14" s="14">
        <v>6.6191636222437802E-2</v>
      </c>
      <c r="AL14" s="14">
        <v>3.4431083348318799E-2</v>
      </c>
      <c r="AM14" s="14">
        <v>6.6418392559900702E-2</v>
      </c>
      <c r="AN14" s="14">
        <v>2.8663128956768199E-2</v>
      </c>
      <c r="AO14" s="14">
        <v>5.1759198984867701E-2</v>
      </c>
      <c r="AP14" s="14">
        <v>2.3892605812299801E-2</v>
      </c>
      <c r="AQ14" s="14">
        <v>1.4405552766443E-2</v>
      </c>
      <c r="AR14" s="14">
        <v>5.9217205796795999E-2</v>
      </c>
      <c r="AS14" s="14">
        <v>2.42494404521508E-2</v>
      </c>
      <c r="AT14" s="14">
        <v>0</v>
      </c>
      <c r="AU14" s="14">
        <v>5.7183530036603397E-2</v>
      </c>
      <c r="AV14" s="14"/>
      <c r="AW14" s="14">
        <v>3.9483861084102102E-2</v>
      </c>
      <c r="AX14" s="14">
        <v>7.1328693999550205E-2</v>
      </c>
      <c r="AY14" s="14"/>
      <c r="AZ14" s="14">
        <v>3.8289864484042799E-2</v>
      </c>
      <c r="BA14" s="14">
        <v>5.6737063472167101E-2</v>
      </c>
      <c r="BB14" s="14" t="s">
        <v>98</v>
      </c>
      <c r="BC14" s="14">
        <v>5.3433183360171999E-2</v>
      </c>
      <c r="BD14" s="14">
        <v>5.2398241698007698E-2</v>
      </c>
      <c r="BE14" s="14">
        <v>6.5543214061418303E-2</v>
      </c>
      <c r="BF14" s="14">
        <v>0.13425929522188301</v>
      </c>
      <c r="BG14" s="14"/>
      <c r="BH14" s="14">
        <v>4.3219114599577398E-2</v>
      </c>
      <c r="BI14" s="14">
        <v>5.0303171940506403E-2</v>
      </c>
      <c r="BJ14" s="14">
        <v>6.11332107895785E-2</v>
      </c>
      <c r="BK14" s="14"/>
      <c r="BL14" s="14">
        <v>3.0134592120572901E-2</v>
      </c>
      <c r="BM14" s="14">
        <v>5.3694591417665402E-2</v>
      </c>
      <c r="BN14" s="14">
        <v>5.21763481656463E-2</v>
      </c>
      <c r="BO14" s="14">
        <v>0</v>
      </c>
      <c r="BP14" s="14">
        <v>9.6232313276415196E-2</v>
      </c>
      <c r="BQ14" s="14"/>
      <c r="BR14" s="14">
        <v>2.8322821517056299E-2</v>
      </c>
      <c r="BS14" s="14">
        <v>4.9032106569011899E-2</v>
      </c>
      <c r="BT14" s="14">
        <v>5.2801649183088301E-2</v>
      </c>
    </row>
    <row r="15" spans="2:72" x14ac:dyDescent="0.25">
      <c r="B15" s="15" t="s">
        <v>130</v>
      </c>
      <c r="C15" s="21">
        <v>0.63461133661774505</v>
      </c>
      <c r="D15" s="21">
        <v>0.60627603271862995</v>
      </c>
      <c r="E15" s="21">
        <v>0.66172839422984098</v>
      </c>
      <c r="F15" s="21"/>
      <c r="G15" s="21">
        <v>0.61880500711451703</v>
      </c>
      <c r="H15" s="21">
        <v>0.65468094040584202</v>
      </c>
      <c r="I15" s="21">
        <v>0.63709390412938605</v>
      </c>
      <c r="J15" s="21">
        <v>0.66444525045945302</v>
      </c>
      <c r="K15" s="21">
        <v>0.62157295266877899</v>
      </c>
      <c r="L15" s="21">
        <v>0.61143169363739003</v>
      </c>
      <c r="M15" s="21"/>
      <c r="N15" s="21">
        <v>0.62801432620740105</v>
      </c>
      <c r="O15" s="21">
        <v>0.62309798037222497</v>
      </c>
      <c r="P15" s="21">
        <v>0.63128283868606605</v>
      </c>
      <c r="Q15" s="21">
        <v>0.66251647480407805</v>
      </c>
      <c r="R15" s="21"/>
      <c r="S15" s="21">
        <v>0.65825830916995998</v>
      </c>
      <c r="T15" s="21">
        <v>0.64903463238595005</v>
      </c>
      <c r="U15" s="21">
        <v>0.62472405654071494</v>
      </c>
      <c r="V15" s="21">
        <v>0.62557664040765704</v>
      </c>
      <c r="W15" s="21">
        <v>0.60209162158665097</v>
      </c>
      <c r="X15" s="21">
        <v>0.67306645315189195</v>
      </c>
      <c r="Y15" s="21">
        <v>0.65098566946287995</v>
      </c>
      <c r="Z15" s="21">
        <v>0.64990711175406701</v>
      </c>
      <c r="AA15" s="21">
        <v>0.62919963745319296</v>
      </c>
      <c r="AB15" s="21">
        <v>0.59282076172814202</v>
      </c>
      <c r="AC15" s="21">
        <v>0.61590775082486104</v>
      </c>
      <c r="AD15" s="21">
        <v>0.58742427261897201</v>
      </c>
      <c r="AE15" s="21"/>
      <c r="AF15" s="21">
        <v>0.45065369629077801</v>
      </c>
      <c r="AG15" s="21">
        <v>0.64759280975234901</v>
      </c>
      <c r="AH15" s="21">
        <v>0.71869822129868999</v>
      </c>
      <c r="AI15" s="21">
        <v>0.67326319577877403</v>
      </c>
      <c r="AJ15" s="21">
        <v>0.61740707682413198</v>
      </c>
      <c r="AK15" s="21">
        <v>0.61293544063870797</v>
      </c>
      <c r="AL15" s="21">
        <v>0.67157012052603404</v>
      </c>
      <c r="AM15" s="21">
        <v>0.685302912785968</v>
      </c>
      <c r="AN15" s="21">
        <v>0.66203470930722197</v>
      </c>
      <c r="AO15" s="21">
        <v>0.58155218711295198</v>
      </c>
      <c r="AP15" s="21">
        <v>0.62519019916543495</v>
      </c>
      <c r="AQ15" s="21">
        <v>0.65712557679060302</v>
      </c>
      <c r="AR15" s="21">
        <v>0.52138046303473395</v>
      </c>
      <c r="AS15" s="21">
        <v>0.57892478966345196</v>
      </c>
      <c r="AT15" s="21">
        <v>0.68849895806782901</v>
      </c>
      <c r="AU15" s="21">
        <v>0.52477214809434403</v>
      </c>
      <c r="AV15" s="21"/>
      <c r="AW15" s="21">
        <v>0.64644384609081595</v>
      </c>
      <c r="AX15" s="21">
        <v>0.61896286870494699</v>
      </c>
      <c r="AY15" s="21"/>
      <c r="AZ15" s="21">
        <v>0.60020279033813895</v>
      </c>
      <c r="BA15" s="21">
        <v>0.62716510808225601</v>
      </c>
      <c r="BB15" s="21" t="s">
        <v>98</v>
      </c>
      <c r="BC15" s="21">
        <v>0.76823011396128305</v>
      </c>
      <c r="BD15" s="21">
        <v>0.63698684214288104</v>
      </c>
      <c r="BE15" s="21">
        <v>0.66547020423584902</v>
      </c>
      <c r="BF15" s="21">
        <v>0.60685576451176204</v>
      </c>
      <c r="BG15" s="21"/>
      <c r="BH15" s="21">
        <v>0.61991221622766501</v>
      </c>
      <c r="BI15" s="21">
        <v>0.66343443500492305</v>
      </c>
      <c r="BJ15" s="21">
        <v>0.61999665782864599</v>
      </c>
      <c r="BK15" s="21"/>
      <c r="BL15" s="21">
        <v>0.61386306233255195</v>
      </c>
      <c r="BM15" s="21">
        <v>0.70569000709236995</v>
      </c>
      <c r="BN15" s="21">
        <v>0.57292223813834497</v>
      </c>
      <c r="BO15" s="21">
        <v>0.60377893543408301</v>
      </c>
      <c r="BP15" s="21">
        <v>0.55256528859735399</v>
      </c>
      <c r="BQ15" s="21"/>
      <c r="BR15" s="21">
        <v>0.60559199631069405</v>
      </c>
      <c r="BS15" s="21">
        <v>0.70777441321328405</v>
      </c>
      <c r="BT15" s="21">
        <v>0.603398958705327</v>
      </c>
    </row>
    <row r="16" spans="2:72" x14ac:dyDescent="0.25">
      <c r="B16" s="15" t="s">
        <v>131</v>
      </c>
      <c r="C16" s="21">
        <v>0.11666402703056999</v>
      </c>
      <c r="D16" s="21">
        <v>0.122986040259613</v>
      </c>
      <c r="E16" s="21">
        <v>0.110284966203249</v>
      </c>
      <c r="F16" s="21"/>
      <c r="G16" s="21">
        <v>8.3979614392410001E-2</v>
      </c>
      <c r="H16" s="21">
        <v>0.112167606123675</v>
      </c>
      <c r="I16" s="21">
        <v>8.7539627732718006E-2</v>
      </c>
      <c r="J16" s="21">
        <v>0.10416068665523499</v>
      </c>
      <c r="K16" s="21">
        <v>0.173675155049517</v>
      </c>
      <c r="L16" s="21">
        <v>0.13788521670412901</v>
      </c>
      <c r="M16" s="21"/>
      <c r="N16" s="21">
        <v>0.14327882205753301</v>
      </c>
      <c r="O16" s="21">
        <v>9.9168005223229397E-2</v>
      </c>
      <c r="P16" s="21">
        <v>0.12698092634690999</v>
      </c>
      <c r="Q16" s="21">
        <v>9.13952161966229E-2</v>
      </c>
      <c r="R16" s="21"/>
      <c r="S16" s="21">
        <v>9.6091379677327393E-2</v>
      </c>
      <c r="T16" s="21">
        <v>0.121618897118922</v>
      </c>
      <c r="U16" s="21">
        <v>0.116604136996509</v>
      </c>
      <c r="V16" s="21">
        <v>9.39521651169829E-2</v>
      </c>
      <c r="W16" s="21">
        <v>0.180006306696604</v>
      </c>
      <c r="X16" s="21">
        <v>9.8527340369925401E-2</v>
      </c>
      <c r="Y16" s="21">
        <v>0.13624548962007299</v>
      </c>
      <c r="Z16" s="21">
        <v>7.5658880166865505E-2</v>
      </c>
      <c r="AA16" s="21">
        <v>0.1236791800951</v>
      </c>
      <c r="AB16" s="21">
        <v>9.4919777547014805E-2</v>
      </c>
      <c r="AC16" s="21">
        <v>0.157754572906871</v>
      </c>
      <c r="AD16" s="21">
        <v>0.13985097547036099</v>
      </c>
      <c r="AE16" s="21"/>
      <c r="AF16" s="21">
        <v>0</v>
      </c>
      <c r="AG16" s="21">
        <v>5.8524304083177499E-2</v>
      </c>
      <c r="AH16" s="21">
        <v>8.2746014587287406E-2</v>
      </c>
      <c r="AI16" s="21">
        <v>9.7767602677813301E-2</v>
      </c>
      <c r="AJ16" s="21">
        <v>9.7721399707856399E-2</v>
      </c>
      <c r="AK16" s="21">
        <v>0.122006946119997</v>
      </c>
      <c r="AL16" s="21">
        <v>0.11843372695665</v>
      </c>
      <c r="AM16" s="21">
        <v>0.11483343188197</v>
      </c>
      <c r="AN16" s="21">
        <v>0.10273359678663201</v>
      </c>
      <c r="AO16" s="21">
        <v>0.14941318292602501</v>
      </c>
      <c r="AP16" s="21">
        <v>0.14346536107406699</v>
      </c>
      <c r="AQ16" s="21">
        <v>0.136029919112892</v>
      </c>
      <c r="AR16" s="21">
        <v>0.195726134661868</v>
      </c>
      <c r="AS16" s="21">
        <v>0.121436752959934</v>
      </c>
      <c r="AT16" s="21">
        <v>0.127842828692109</v>
      </c>
      <c r="AU16" s="21">
        <v>0.19012116026817399</v>
      </c>
      <c r="AV16" s="21"/>
      <c r="AW16" s="21">
        <v>0.120036963199143</v>
      </c>
      <c r="AX16" s="21">
        <v>0.11220332632072</v>
      </c>
      <c r="AY16" s="21"/>
      <c r="AZ16" s="21">
        <v>0.14870165512622699</v>
      </c>
      <c r="BA16" s="21">
        <v>0.123259833197166</v>
      </c>
      <c r="BB16" s="21" t="s">
        <v>98</v>
      </c>
      <c r="BC16" s="21">
        <v>6.0838623180880999E-2</v>
      </c>
      <c r="BD16" s="21">
        <v>7.5654881693473106E-2</v>
      </c>
      <c r="BE16" s="21">
        <v>8.9901668887337596E-2</v>
      </c>
      <c r="BF16" s="21">
        <v>0.11814206003448199</v>
      </c>
      <c r="BG16" s="21"/>
      <c r="BH16" s="21">
        <v>0.16406156574715899</v>
      </c>
      <c r="BI16" s="21">
        <v>8.9157887170629793E-2</v>
      </c>
      <c r="BJ16" s="21">
        <v>8.8845770445597702E-2</v>
      </c>
      <c r="BK16" s="21"/>
      <c r="BL16" s="21">
        <v>0.16114374647381099</v>
      </c>
      <c r="BM16" s="21">
        <v>7.3408997504231105E-2</v>
      </c>
      <c r="BN16" s="21">
        <v>0.121592417992435</v>
      </c>
      <c r="BO16" s="21">
        <v>0.200327297299811</v>
      </c>
      <c r="BP16" s="21">
        <v>0.107702566024694</v>
      </c>
      <c r="BQ16" s="21"/>
      <c r="BR16" s="21">
        <v>0.171708685547314</v>
      </c>
      <c r="BS16" s="21">
        <v>7.9563326044061106E-2</v>
      </c>
      <c r="BT16" s="21">
        <v>8.4813575383683795E-2</v>
      </c>
    </row>
    <row r="17" spans="2:72" x14ac:dyDescent="0.25">
      <c r="B17" s="15" t="s">
        <v>132</v>
      </c>
      <c r="C17" s="22">
        <v>0.51794730958717605</v>
      </c>
      <c r="D17" s="22">
        <v>0.48328999245901699</v>
      </c>
      <c r="E17" s="22">
        <v>0.55144342802659296</v>
      </c>
      <c r="F17" s="22"/>
      <c r="G17" s="22">
        <v>0.53482539272210705</v>
      </c>
      <c r="H17" s="22">
        <v>0.54251333428216697</v>
      </c>
      <c r="I17" s="22">
        <v>0.54955427639666798</v>
      </c>
      <c r="J17" s="22">
        <v>0.56028456380421798</v>
      </c>
      <c r="K17" s="22">
        <v>0.44789779761926202</v>
      </c>
      <c r="L17" s="22">
        <v>0.47354647693326202</v>
      </c>
      <c r="M17" s="22"/>
      <c r="N17" s="22">
        <v>0.48473550414986799</v>
      </c>
      <c r="O17" s="22">
        <v>0.52392997514899498</v>
      </c>
      <c r="P17" s="22">
        <v>0.504301912339157</v>
      </c>
      <c r="Q17" s="22">
        <v>0.571121258607455</v>
      </c>
      <c r="R17" s="22"/>
      <c r="S17" s="22">
        <v>0.56216692949263203</v>
      </c>
      <c r="T17" s="22">
        <v>0.52741573526702901</v>
      </c>
      <c r="U17" s="22">
        <v>0.50811991954420699</v>
      </c>
      <c r="V17" s="22">
        <v>0.53162447529067403</v>
      </c>
      <c r="W17" s="22">
        <v>0.42208531489004703</v>
      </c>
      <c r="X17" s="22">
        <v>0.57453911278196601</v>
      </c>
      <c r="Y17" s="22">
        <v>0.51474017984280696</v>
      </c>
      <c r="Z17" s="22">
        <v>0.57424823158720195</v>
      </c>
      <c r="AA17" s="22">
        <v>0.50552045735809303</v>
      </c>
      <c r="AB17" s="22">
        <v>0.49790098418112699</v>
      </c>
      <c r="AC17" s="22">
        <v>0.45815317791798998</v>
      </c>
      <c r="AD17" s="22">
        <v>0.44757329714861099</v>
      </c>
      <c r="AE17" s="22"/>
      <c r="AF17" s="22">
        <v>0.45065369629077801</v>
      </c>
      <c r="AG17" s="22">
        <v>0.58906850566917102</v>
      </c>
      <c r="AH17" s="22">
        <v>0.63595220671140196</v>
      </c>
      <c r="AI17" s="22">
        <v>0.57549559310096099</v>
      </c>
      <c r="AJ17" s="22">
        <v>0.519685677116276</v>
      </c>
      <c r="AK17" s="22">
        <v>0.49092849451871101</v>
      </c>
      <c r="AL17" s="22">
        <v>0.55313639356938404</v>
      </c>
      <c r="AM17" s="22">
        <v>0.57046948090399796</v>
      </c>
      <c r="AN17" s="22">
        <v>0.55930111252059</v>
      </c>
      <c r="AO17" s="22">
        <v>0.43213900418692602</v>
      </c>
      <c r="AP17" s="22">
        <v>0.48172483809136801</v>
      </c>
      <c r="AQ17" s="22">
        <v>0.52109565767771104</v>
      </c>
      <c r="AR17" s="22">
        <v>0.32565432837286601</v>
      </c>
      <c r="AS17" s="22">
        <v>0.45748803670351801</v>
      </c>
      <c r="AT17" s="22">
        <v>0.56065612937571996</v>
      </c>
      <c r="AU17" s="22">
        <v>0.33465098782616998</v>
      </c>
      <c r="AV17" s="22"/>
      <c r="AW17" s="22">
        <v>0.52640688289167303</v>
      </c>
      <c r="AX17" s="22">
        <v>0.50675954238422705</v>
      </c>
      <c r="AY17" s="22"/>
      <c r="AZ17" s="22">
        <v>0.45150113521191199</v>
      </c>
      <c r="BA17" s="22">
        <v>0.50390527488509096</v>
      </c>
      <c r="BB17" s="22" t="s">
        <v>98</v>
      </c>
      <c r="BC17" s="22">
        <v>0.70739149078040198</v>
      </c>
      <c r="BD17" s="22">
        <v>0.56133196044940803</v>
      </c>
      <c r="BE17" s="22">
        <v>0.57556853534851105</v>
      </c>
      <c r="BF17" s="22">
        <v>0.48871370447728002</v>
      </c>
      <c r="BG17" s="22"/>
      <c r="BH17" s="22">
        <v>0.45585065048050599</v>
      </c>
      <c r="BI17" s="22">
        <v>0.57427654783429405</v>
      </c>
      <c r="BJ17" s="22">
        <v>0.53115088738304905</v>
      </c>
      <c r="BK17" s="22"/>
      <c r="BL17" s="22">
        <v>0.45271931585874198</v>
      </c>
      <c r="BM17" s="22">
        <v>0.63228100958813904</v>
      </c>
      <c r="BN17" s="22">
        <v>0.451329820145909</v>
      </c>
      <c r="BO17" s="22">
        <v>0.40345163813427198</v>
      </c>
      <c r="BP17" s="22">
        <v>0.44486272257266002</v>
      </c>
      <c r="BQ17" s="22"/>
      <c r="BR17" s="22">
        <v>0.43388331076337999</v>
      </c>
      <c r="BS17" s="22">
        <v>0.62821108716922303</v>
      </c>
      <c r="BT17" s="22">
        <v>0.51858538332164295</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BT22"/>
  <sheetViews>
    <sheetView showGridLines="0" workbookViewId="0">
      <pane xSplit="2" topLeftCell="C1" activePane="topRight" state="frozen"/>
      <selection pane="topRight" activeCell="C1" sqref="C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171</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0.26741883357163099</v>
      </c>
      <c r="D9" s="14">
        <v>0.26179081272080401</v>
      </c>
      <c r="E9" s="14">
        <v>0.27115959671201301</v>
      </c>
      <c r="F9" s="14"/>
      <c r="G9" s="14">
        <v>0.28303297591446303</v>
      </c>
      <c r="H9" s="14">
        <v>0.22076521942697</v>
      </c>
      <c r="I9" s="14">
        <v>0.28649419836615297</v>
      </c>
      <c r="J9" s="14">
        <v>0.31618663227067201</v>
      </c>
      <c r="K9" s="14">
        <v>0.26920326499936298</v>
      </c>
      <c r="L9" s="14">
        <v>0.23847116323287901</v>
      </c>
      <c r="M9" s="14"/>
      <c r="N9" s="14">
        <v>0.229440878600188</v>
      </c>
      <c r="O9" s="14">
        <v>0.27378836908641102</v>
      </c>
      <c r="P9" s="14">
        <v>0.27860429417285598</v>
      </c>
      <c r="Q9" s="14">
        <v>0.29440844310916903</v>
      </c>
      <c r="R9" s="14"/>
      <c r="S9" s="14">
        <v>0.27351584220075698</v>
      </c>
      <c r="T9" s="14">
        <v>0.21401803560857</v>
      </c>
      <c r="U9" s="14">
        <v>0.28965525157466698</v>
      </c>
      <c r="V9" s="14">
        <v>0.25014285890013999</v>
      </c>
      <c r="W9" s="14">
        <v>0.27424411306635399</v>
      </c>
      <c r="X9" s="14">
        <v>0.238877579811313</v>
      </c>
      <c r="Y9" s="14">
        <v>0.24289553988332399</v>
      </c>
      <c r="Z9" s="14">
        <v>0.28254171550644602</v>
      </c>
      <c r="AA9" s="14">
        <v>0.28948232151007502</v>
      </c>
      <c r="AB9" s="14">
        <v>0.28603082365847299</v>
      </c>
      <c r="AC9" s="14">
        <v>0.32919289838764698</v>
      </c>
      <c r="AD9" s="14">
        <v>0.33895193058499901</v>
      </c>
      <c r="AE9" s="14"/>
      <c r="AF9" s="14">
        <v>0.117325101364608</v>
      </c>
      <c r="AG9" s="14">
        <v>0.36488503638872</v>
      </c>
      <c r="AH9" s="14">
        <v>0.28889732986257499</v>
      </c>
      <c r="AI9" s="14">
        <v>0.31874741756250002</v>
      </c>
      <c r="AJ9" s="14">
        <v>0.238331262512853</v>
      </c>
      <c r="AK9" s="14">
        <v>0.201856749170468</v>
      </c>
      <c r="AL9" s="14">
        <v>0.243874211351682</v>
      </c>
      <c r="AM9" s="14">
        <v>0.28125435539255</v>
      </c>
      <c r="AN9" s="14">
        <v>0.30118905230682402</v>
      </c>
      <c r="AO9" s="14">
        <v>0.25762788249870899</v>
      </c>
      <c r="AP9" s="14">
        <v>0.26303959329304</v>
      </c>
      <c r="AQ9" s="14">
        <v>0.34321391074149099</v>
      </c>
      <c r="AR9" s="14">
        <v>0.23928040873970799</v>
      </c>
      <c r="AS9" s="14">
        <v>0.27002872850733001</v>
      </c>
      <c r="AT9" s="14">
        <v>0.19459086874369699</v>
      </c>
      <c r="AU9" s="14">
        <v>0.191856412473835</v>
      </c>
      <c r="AV9" s="14"/>
      <c r="AW9" s="14">
        <v>0.26370497379499203</v>
      </c>
      <c r="AX9" s="14">
        <v>0.27233040500790501</v>
      </c>
      <c r="AY9" s="14"/>
      <c r="AZ9" s="14">
        <v>0.24656806414176499</v>
      </c>
      <c r="BA9" s="14">
        <v>0.25761648095489498</v>
      </c>
      <c r="BB9" s="14" t="s">
        <v>98</v>
      </c>
      <c r="BC9" s="14">
        <v>0.30691289818394302</v>
      </c>
      <c r="BD9" s="14">
        <v>0.272232229601993</v>
      </c>
      <c r="BE9" s="14">
        <v>0.302668877233714</v>
      </c>
      <c r="BF9" s="14">
        <v>0.269942546873984</v>
      </c>
      <c r="BG9" s="14"/>
      <c r="BH9" s="14">
        <v>0.25807192793792599</v>
      </c>
      <c r="BI9" s="14">
        <v>0.27648710543798699</v>
      </c>
      <c r="BJ9" s="14">
        <v>0.28671558109114698</v>
      </c>
      <c r="BK9" s="14"/>
      <c r="BL9" s="14">
        <v>0.25392362947701902</v>
      </c>
      <c r="BM9" s="14">
        <v>0.31855988719408401</v>
      </c>
      <c r="BN9" s="14">
        <v>0.24223697115677301</v>
      </c>
      <c r="BO9" s="14">
        <v>0.21763951515342</v>
      </c>
      <c r="BP9" s="14">
        <v>0.20008893389061699</v>
      </c>
      <c r="BQ9" s="14"/>
      <c r="BR9" s="14">
        <v>0.21862602395273001</v>
      </c>
      <c r="BS9" s="14">
        <v>0.31359405126519002</v>
      </c>
      <c r="BT9" s="14">
        <v>0.338397883302755</v>
      </c>
    </row>
    <row r="10" spans="2:72" x14ac:dyDescent="0.25">
      <c r="B10" s="15" t="s">
        <v>126</v>
      </c>
      <c r="C10" s="14">
        <v>0.45371352760422601</v>
      </c>
      <c r="D10" s="14">
        <v>0.45318444381904499</v>
      </c>
      <c r="E10" s="14">
        <v>0.45405525376851602</v>
      </c>
      <c r="F10" s="14"/>
      <c r="G10" s="14">
        <v>0.42598221704967199</v>
      </c>
      <c r="H10" s="14">
        <v>0.45231874281941897</v>
      </c>
      <c r="I10" s="14">
        <v>0.449847746375236</v>
      </c>
      <c r="J10" s="14">
        <v>0.41690625434412298</v>
      </c>
      <c r="K10" s="14">
        <v>0.46717688257753398</v>
      </c>
      <c r="L10" s="14">
        <v>0.497456651400494</v>
      </c>
      <c r="M10" s="14"/>
      <c r="N10" s="14">
        <v>0.51655974186548403</v>
      </c>
      <c r="O10" s="14">
        <v>0.44651587052157599</v>
      </c>
      <c r="P10" s="14">
        <v>0.40073443414821103</v>
      </c>
      <c r="Q10" s="14">
        <v>0.44281931930146601</v>
      </c>
      <c r="R10" s="14"/>
      <c r="S10" s="14">
        <v>0.44894476974252101</v>
      </c>
      <c r="T10" s="14">
        <v>0.51536709198138897</v>
      </c>
      <c r="U10" s="14">
        <v>0.38703897855771102</v>
      </c>
      <c r="V10" s="14">
        <v>0.45718263979278201</v>
      </c>
      <c r="W10" s="14">
        <v>0.45230824350951498</v>
      </c>
      <c r="X10" s="14">
        <v>0.53095901465622697</v>
      </c>
      <c r="Y10" s="14">
        <v>0.47279384172598898</v>
      </c>
      <c r="Z10" s="14">
        <v>0.39598003663264297</v>
      </c>
      <c r="AA10" s="14">
        <v>0.45024154077850298</v>
      </c>
      <c r="AB10" s="14">
        <v>0.40045570979496298</v>
      </c>
      <c r="AC10" s="14">
        <v>0.41912116944305899</v>
      </c>
      <c r="AD10" s="14">
        <v>0.40301353352102298</v>
      </c>
      <c r="AE10" s="14"/>
      <c r="AF10" s="14">
        <v>0.299470685481313</v>
      </c>
      <c r="AG10" s="14">
        <v>0.35229022710300101</v>
      </c>
      <c r="AH10" s="14">
        <v>0.460011696871586</v>
      </c>
      <c r="AI10" s="14">
        <v>0.398291371278155</v>
      </c>
      <c r="AJ10" s="14">
        <v>0.48746147490035602</v>
      </c>
      <c r="AK10" s="14">
        <v>0.51023625845001497</v>
      </c>
      <c r="AL10" s="14">
        <v>0.43309689970624099</v>
      </c>
      <c r="AM10" s="14">
        <v>0.46564795560857097</v>
      </c>
      <c r="AN10" s="14">
        <v>0.42478749246653302</v>
      </c>
      <c r="AO10" s="14">
        <v>0.451787614696604</v>
      </c>
      <c r="AP10" s="14">
        <v>0.48905381506065698</v>
      </c>
      <c r="AQ10" s="14">
        <v>0.45587508631568502</v>
      </c>
      <c r="AR10" s="14">
        <v>0.54238185587062304</v>
      </c>
      <c r="AS10" s="14">
        <v>0.54472433726243397</v>
      </c>
      <c r="AT10" s="14">
        <v>0.49705444236444801</v>
      </c>
      <c r="AU10" s="14">
        <v>0.46260270977900497</v>
      </c>
      <c r="AV10" s="14"/>
      <c r="AW10" s="14">
        <v>0.46194136729203</v>
      </c>
      <c r="AX10" s="14">
        <v>0.442832227602795</v>
      </c>
      <c r="AY10" s="14"/>
      <c r="AZ10" s="14">
        <v>0.47495366248134702</v>
      </c>
      <c r="BA10" s="14">
        <v>0.46321237429933998</v>
      </c>
      <c r="BB10" s="14" t="s">
        <v>98</v>
      </c>
      <c r="BC10" s="14">
        <v>0.39643371815499001</v>
      </c>
      <c r="BD10" s="14">
        <v>0.43925324945656002</v>
      </c>
      <c r="BE10" s="14">
        <v>0.42559521478502599</v>
      </c>
      <c r="BF10" s="14">
        <v>0.49453350981188998</v>
      </c>
      <c r="BG10" s="14"/>
      <c r="BH10" s="14">
        <v>0.45020344203222101</v>
      </c>
      <c r="BI10" s="14">
        <v>0.48404149548606701</v>
      </c>
      <c r="BJ10" s="14">
        <v>0.34268187773446901</v>
      </c>
      <c r="BK10" s="14"/>
      <c r="BL10" s="14">
        <v>0.47539562325097601</v>
      </c>
      <c r="BM10" s="14">
        <v>0.42328391932734899</v>
      </c>
      <c r="BN10" s="14">
        <v>0.48905179424408002</v>
      </c>
      <c r="BO10" s="14">
        <v>0.461364074358662</v>
      </c>
      <c r="BP10" s="14">
        <v>0.39555745692442501</v>
      </c>
      <c r="BQ10" s="14"/>
      <c r="BR10" s="14">
        <v>0.502661804674992</v>
      </c>
      <c r="BS10" s="14">
        <v>0.44829765322450699</v>
      </c>
      <c r="BT10" s="14">
        <v>0.42639989321502297</v>
      </c>
    </row>
    <row r="11" spans="2:72" ht="30" x14ac:dyDescent="0.25">
      <c r="B11" s="15" t="s">
        <v>127</v>
      </c>
      <c r="C11" s="14">
        <v>0.165482109605155</v>
      </c>
      <c r="D11" s="14">
        <v>0.17637999355353701</v>
      </c>
      <c r="E11" s="14">
        <v>0.15597983882362701</v>
      </c>
      <c r="F11" s="14"/>
      <c r="G11" s="14">
        <v>0.17775166860151101</v>
      </c>
      <c r="H11" s="14">
        <v>0.19383204211845001</v>
      </c>
      <c r="I11" s="14">
        <v>0.151258142314323</v>
      </c>
      <c r="J11" s="14">
        <v>0.17127712273547299</v>
      </c>
      <c r="K11" s="14">
        <v>0.116422578633469</v>
      </c>
      <c r="L11" s="14">
        <v>0.174035899885573</v>
      </c>
      <c r="M11" s="14"/>
      <c r="N11" s="14">
        <v>0.15456905877421601</v>
      </c>
      <c r="O11" s="14">
        <v>0.174024894097868</v>
      </c>
      <c r="P11" s="14">
        <v>0.187319075414901</v>
      </c>
      <c r="Q11" s="14">
        <v>0.14945777781351699</v>
      </c>
      <c r="R11" s="14"/>
      <c r="S11" s="14">
        <v>0.15212259208436099</v>
      </c>
      <c r="T11" s="14">
        <v>0.16583092553408499</v>
      </c>
      <c r="U11" s="14">
        <v>0.20459053883744199</v>
      </c>
      <c r="V11" s="14">
        <v>0.20280946617356899</v>
      </c>
      <c r="W11" s="14">
        <v>0.12673132053084801</v>
      </c>
      <c r="X11" s="14">
        <v>0.12762120254012099</v>
      </c>
      <c r="Y11" s="14">
        <v>0.14869881272452301</v>
      </c>
      <c r="Z11" s="14">
        <v>0.15927737762800501</v>
      </c>
      <c r="AA11" s="14">
        <v>0.173976894987838</v>
      </c>
      <c r="AB11" s="14">
        <v>0.189185421747984</v>
      </c>
      <c r="AC11" s="14">
        <v>0.15264515695039299</v>
      </c>
      <c r="AD11" s="14">
        <v>0.18644748042374101</v>
      </c>
      <c r="AE11" s="14"/>
      <c r="AF11" s="14">
        <v>0.33400508284231101</v>
      </c>
      <c r="AG11" s="14">
        <v>0.16306183922672701</v>
      </c>
      <c r="AH11" s="14">
        <v>0.12643223863308301</v>
      </c>
      <c r="AI11" s="14">
        <v>0.16367097305004499</v>
      </c>
      <c r="AJ11" s="14">
        <v>0.14038177719751099</v>
      </c>
      <c r="AK11" s="14">
        <v>0.16313564417357301</v>
      </c>
      <c r="AL11" s="14">
        <v>0.231020258596983</v>
      </c>
      <c r="AM11" s="14">
        <v>0.15624984905415101</v>
      </c>
      <c r="AN11" s="14">
        <v>0.17478685935421501</v>
      </c>
      <c r="AO11" s="14">
        <v>0.14592811558979699</v>
      </c>
      <c r="AP11" s="14">
        <v>0.171674484939804</v>
      </c>
      <c r="AQ11" s="14">
        <v>0.10454187062928399</v>
      </c>
      <c r="AR11" s="14">
        <v>9.8268481649195299E-2</v>
      </c>
      <c r="AS11" s="14">
        <v>0.14511657525282001</v>
      </c>
      <c r="AT11" s="14">
        <v>0.26170381863455999</v>
      </c>
      <c r="AU11" s="14">
        <v>0.19307155846632101</v>
      </c>
      <c r="AV11" s="14"/>
      <c r="AW11" s="14">
        <v>0.16541338075384199</v>
      </c>
      <c r="AX11" s="14">
        <v>0.16557300336077899</v>
      </c>
      <c r="AY11" s="14"/>
      <c r="AZ11" s="14">
        <v>0.173231533744616</v>
      </c>
      <c r="BA11" s="14">
        <v>0.15032817377531299</v>
      </c>
      <c r="BB11" s="14" t="s">
        <v>98</v>
      </c>
      <c r="BC11" s="14">
        <v>0.17030142505896401</v>
      </c>
      <c r="BD11" s="14">
        <v>0.18917306335171699</v>
      </c>
      <c r="BE11" s="14">
        <v>0.16632209123456701</v>
      </c>
      <c r="BF11" s="14">
        <v>9.8749520369748003E-2</v>
      </c>
      <c r="BG11" s="14"/>
      <c r="BH11" s="14">
        <v>0.17238280048528101</v>
      </c>
      <c r="BI11" s="14">
        <v>0.14558624327991901</v>
      </c>
      <c r="BJ11" s="14">
        <v>0.22881695800427501</v>
      </c>
      <c r="BK11" s="14"/>
      <c r="BL11" s="14">
        <v>0.16524621687323601</v>
      </c>
      <c r="BM11" s="14">
        <v>0.15079238101176101</v>
      </c>
      <c r="BN11" s="14">
        <v>0.17805186409475099</v>
      </c>
      <c r="BO11" s="14">
        <v>0.14614243310522201</v>
      </c>
      <c r="BP11" s="14">
        <v>0.222115623323176</v>
      </c>
      <c r="BQ11" s="14"/>
      <c r="BR11" s="14">
        <v>0.162001934662272</v>
      </c>
      <c r="BS11" s="14">
        <v>0.14113696041339899</v>
      </c>
      <c r="BT11" s="14">
        <v>0.18368720656118201</v>
      </c>
    </row>
    <row r="12" spans="2:72" x14ac:dyDescent="0.25">
      <c r="B12" s="15" t="s">
        <v>128</v>
      </c>
      <c r="C12" s="14">
        <v>4.6009546700561101E-2</v>
      </c>
      <c r="D12" s="14">
        <v>5.0269339640897401E-2</v>
      </c>
      <c r="E12" s="14">
        <v>4.2165710798907997E-2</v>
      </c>
      <c r="F12" s="14"/>
      <c r="G12" s="14">
        <v>4.83064500277295E-2</v>
      </c>
      <c r="H12" s="14">
        <v>4.3357020732528402E-2</v>
      </c>
      <c r="I12" s="14">
        <v>4.30466111984035E-2</v>
      </c>
      <c r="J12" s="14">
        <v>4.8389863150474402E-2</v>
      </c>
      <c r="K12" s="14">
        <v>5.9110344372159701E-2</v>
      </c>
      <c r="L12" s="14">
        <v>3.8314314089401703E-2</v>
      </c>
      <c r="M12" s="14"/>
      <c r="N12" s="14">
        <v>4.8856615805772503E-2</v>
      </c>
      <c r="O12" s="14">
        <v>3.8718189056556801E-2</v>
      </c>
      <c r="P12" s="14">
        <v>6.1817663975199499E-2</v>
      </c>
      <c r="Q12" s="14">
        <v>3.7316104736552003E-2</v>
      </c>
      <c r="R12" s="14"/>
      <c r="S12" s="14">
        <v>4.7961678907243101E-2</v>
      </c>
      <c r="T12" s="14">
        <v>5.5975460914707703E-2</v>
      </c>
      <c r="U12" s="14">
        <v>3.8765390264646898E-2</v>
      </c>
      <c r="V12" s="14">
        <v>4.27131034739524E-2</v>
      </c>
      <c r="W12" s="14">
        <v>4.0755010305472399E-2</v>
      </c>
      <c r="X12" s="14">
        <v>4.7353287566374698E-2</v>
      </c>
      <c r="Y12" s="14">
        <v>4.81688633775526E-2</v>
      </c>
      <c r="Z12" s="14">
        <v>2.2162297002134498E-2</v>
      </c>
      <c r="AA12" s="14">
        <v>3.2270840230889601E-2</v>
      </c>
      <c r="AB12" s="14">
        <v>5.4115601381176097E-2</v>
      </c>
      <c r="AC12" s="14">
        <v>6.9197481077891199E-2</v>
      </c>
      <c r="AD12" s="14">
        <v>4.4396744587778099E-2</v>
      </c>
      <c r="AE12" s="14"/>
      <c r="AF12" s="14">
        <v>0.19863846017702999</v>
      </c>
      <c r="AG12" s="14">
        <v>6.8371783647199993E-2</v>
      </c>
      <c r="AH12" s="14">
        <v>2.6088397605530299E-2</v>
      </c>
      <c r="AI12" s="14">
        <v>5.6271817491242701E-2</v>
      </c>
      <c r="AJ12" s="14">
        <v>3.6664556458173E-2</v>
      </c>
      <c r="AK12" s="14">
        <v>5.7211806643148899E-2</v>
      </c>
      <c r="AL12" s="14">
        <v>2.2706985907821099E-2</v>
      </c>
      <c r="AM12" s="14">
        <v>5.2493175867816599E-2</v>
      </c>
      <c r="AN12" s="14">
        <v>4.8841879902691301E-2</v>
      </c>
      <c r="AO12" s="14">
        <v>6.9714637325732007E-2</v>
      </c>
      <c r="AP12" s="14">
        <v>4.0761975184479299E-2</v>
      </c>
      <c r="AQ12" s="14">
        <v>5.75732914058159E-2</v>
      </c>
      <c r="AR12" s="14">
        <v>7.0135833783551094E-2</v>
      </c>
      <c r="AS12" s="14">
        <v>1.9241849709926599E-2</v>
      </c>
      <c r="AT12" s="14">
        <v>0</v>
      </c>
      <c r="AU12" s="14">
        <v>5.5903869185880202E-2</v>
      </c>
      <c r="AV12" s="14"/>
      <c r="AW12" s="14">
        <v>4.6170910473395499E-2</v>
      </c>
      <c r="AX12" s="14">
        <v>4.57961434637216E-2</v>
      </c>
      <c r="AY12" s="14"/>
      <c r="AZ12" s="14">
        <v>4.8559624131183199E-2</v>
      </c>
      <c r="BA12" s="14">
        <v>5.2351514335632003E-2</v>
      </c>
      <c r="BB12" s="14" t="s">
        <v>98</v>
      </c>
      <c r="BC12" s="14">
        <v>5.82692686382658E-2</v>
      </c>
      <c r="BD12" s="14">
        <v>3.48420279615776E-2</v>
      </c>
      <c r="BE12" s="14">
        <v>3.5934126684694E-2</v>
      </c>
      <c r="BF12" s="14">
        <v>3.9909590421694799E-2</v>
      </c>
      <c r="BG12" s="14"/>
      <c r="BH12" s="14">
        <v>5.3186284755592603E-2</v>
      </c>
      <c r="BI12" s="14">
        <v>3.6214749877381699E-2</v>
      </c>
      <c r="BJ12" s="14">
        <v>6.2313336419922601E-2</v>
      </c>
      <c r="BK12" s="14"/>
      <c r="BL12" s="14">
        <v>5.1455049835078398E-2</v>
      </c>
      <c r="BM12" s="14">
        <v>4.1127083502108697E-2</v>
      </c>
      <c r="BN12" s="14">
        <v>5.2102175103595903E-2</v>
      </c>
      <c r="BO12" s="14">
        <v>0.14642761144616501</v>
      </c>
      <c r="BP12" s="14">
        <v>5.6052375665963397E-2</v>
      </c>
      <c r="BQ12" s="14"/>
      <c r="BR12" s="14">
        <v>7.1694330958701993E-2</v>
      </c>
      <c r="BS12" s="14">
        <v>3.8935134667203199E-2</v>
      </c>
      <c r="BT12" s="14">
        <v>1.5806578190463699E-2</v>
      </c>
    </row>
    <row r="13" spans="2:72" x14ac:dyDescent="0.25">
      <c r="B13" s="15" t="s">
        <v>129</v>
      </c>
      <c r="C13" s="14">
        <v>1.30545827617553E-2</v>
      </c>
      <c r="D13" s="14">
        <v>1.9341885257722301E-2</v>
      </c>
      <c r="E13" s="14">
        <v>7.0006419914505399E-3</v>
      </c>
      <c r="F13" s="14"/>
      <c r="G13" s="14">
        <v>4.0032907908107004E-3</v>
      </c>
      <c r="H13" s="14">
        <v>1.52532478104854E-2</v>
      </c>
      <c r="I13" s="14">
        <v>8.1140065271715894E-3</v>
      </c>
      <c r="J13" s="14">
        <v>1.0998175876435499E-2</v>
      </c>
      <c r="K13" s="14">
        <v>3.1397964063230997E-2</v>
      </c>
      <c r="L13" s="14">
        <v>1.07341073339437E-2</v>
      </c>
      <c r="M13" s="14"/>
      <c r="N13" s="14">
        <v>1.4172850636944401E-2</v>
      </c>
      <c r="O13" s="14">
        <v>1.60241667277146E-2</v>
      </c>
      <c r="P13" s="14">
        <v>1.21475696278147E-2</v>
      </c>
      <c r="Q13" s="14">
        <v>4.3168383360485396E-3</v>
      </c>
      <c r="R13" s="14"/>
      <c r="S13" s="14">
        <v>1.9173066301961701E-2</v>
      </c>
      <c r="T13" s="14">
        <v>1.40426721726365E-2</v>
      </c>
      <c r="U13" s="14">
        <v>1.5741014988766001E-2</v>
      </c>
      <c r="V13" s="14">
        <v>2.06147435451575E-2</v>
      </c>
      <c r="W13" s="14">
        <v>2.4564511390788302E-2</v>
      </c>
      <c r="X13" s="14">
        <v>0</v>
      </c>
      <c r="Y13" s="14">
        <v>2.2403436264912899E-2</v>
      </c>
      <c r="Z13" s="14">
        <v>0</v>
      </c>
      <c r="AA13" s="14">
        <v>1.7409479645987502E-2</v>
      </c>
      <c r="AB13" s="14">
        <v>0</v>
      </c>
      <c r="AC13" s="14">
        <v>0</v>
      </c>
      <c r="AD13" s="14">
        <v>0</v>
      </c>
      <c r="AE13" s="14"/>
      <c r="AF13" s="14">
        <v>0</v>
      </c>
      <c r="AG13" s="14">
        <v>0</v>
      </c>
      <c r="AH13" s="14">
        <v>1.8801196055794001E-2</v>
      </c>
      <c r="AI13" s="14">
        <v>0</v>
      </c>
      <c r="AJ13" s="14">
        <v>2.3819067555990499E-2</v>
      </c>
      <c r="AK13" s="14">
        <v>4.2153825862214804E-3</v>
      </c>
      <c r="AL13" s="14">
        <v>2.3690939488925301E-2</v>
      </c>
      <c r="AM13" s="14">
        <v>0</v>
      </c>
      <c r="AN13" s="14">
        <v>1.23955363346484E-2</v>
      </c>
      <c r="AO13" s="14">
        <v>3.8240932368853897E-2</v>
      </c>
      <c r="AP13" s="14">
        <v>5.7578329287295404E-3</v>
      </c>
      <c r="AQ13" s="14">
        <v>6.8771184941697596E-3</v>
      </c>
      <c r="AR13" s="14">
        <v>1.19099002950911E-2</v>
      </c>
      <c r="AS13" s="14">
        <v>0</v>
      </c>
      <c r="AT13" s="14">
        <v>2.4237366816387999E-2</v>
      </c>
      <c r="AU13" s="14">
        <v>6.8647130645645996E-2</v>
      </c>
      <c r="AV13" s="14"/>
      <c r="AW13" s="14">
        <v>1.38360120555968E-2</v>
      </c>
      <c r="AX13" s="14">
        <v>1.20211442288194E-2</v>
      </c>
      <c r="AY13" s="14"/>
      <c r="AZ13" s="14">
        <v>1.52844788215959E-2</v>
      </c>
      <c r="BA13" s="14">
        <v>2.0428188670667698E-2</v>
      </c>
      <c r="BB13" s="14" t="s">
        <v>98</v>
      </c>
      <c r="BC13" s="14">
        <v>0</v>
      </c>
      <c r="BD13" s="14">
        <v>1.0791322366612101E-2</v>
      </c>
      <c r="BE13" s="14">
        <v>2.9848824363125298E-3</v>
      </c>
      <c r="BF13" s="14">
        <v>2.4629835053441899E-2</v>
      </c>
      <c r="BG13" s="14"/>
      <c r="BH13" s="14">
        <v>2.0831441055195701E-2</v>
      </c>
      <c r="BI13" s="14">
        <v>9.8368137551826992E-3</v>
      </c>
      <c r="BJ13" s="14">
        <v>9.5219218283807295E-3</v>
      </c>
      <c r="BK13" s="14"/>
      <c r="BL13" s="14">
        <v>2.0178095211986598E-2</v>
      </c>
      <c r="BM13" s="14">
        <v>9.1671690071646501E-3</v>
      </c>
      <c r="BN13" s="14">
        <v>0</v>
      </c>
      <c r="BO13" s="14">
        <v>2.8426365936531899E-2</v>
      </c>
      <c r="BP13" s="14">
        <v>1.79058927873426E-2</v>
      </c>
      <c r="BQ13" s="14"/>
      <c r="BR13" s="14">
        <v>1.7912218165948499E-2</v>
      </c>
      <c r="BS13" s="14">
        <v>8.8978637919056892E-3</v>
      </c>
      <c r="BT13" s="14">
        <v>0</v>
      </c>
    </row>
    <row r="14" spans="2:72" x14ac:dyDescent="0.25">
      <c r="B14" s="15" t="s">
        <v>92</v>
      </c>
      <c r="C14" s="14">
        <v>5.4321399756671197E-2</v>
      </c>
      <c r="D14" s="14">
        <v>3.9033525007993501E-2</v>
      </c>
      <c r="E14" s="14">
        <v>6.9638957905485202E-2</v>
      </c>
      <c r="F14" s="14"/>
      <c r="G14" s="14">
        <v>6.0923397615813002E-2</v>
      </c>
      <c r="H14" s="14">
        <v>7.4473727092147404E-2</v>
      </c>
      <c r="I14" s="14">
        <v>6.1239295218712901E-2</v>
      </c>
      <c r="J14" s="14">
        <v>3.6241951622821997E-2</v>
      </c>
      <c r="K14" s="14">
        <v>5.6688965354243101E-2</v>
      </c>
      <c r="L14" s="14">
        <v>4.09878640577091E-2</v>
      </c>
      <c r="M14" s="14"/>
      <c r="N14" s="14">
        <v>3.6400854317395398E-2</v>
      </c>
      <c r="O14" s="14">
        <v>5.0928510509873397E-2</v>
      </c>
      <c r="P14" s="14">
        <v>5.9376962661018502E-2</v>
      </c>
      <c r="Q14" s="14">
        <v>7.16815167032476E-2</v>
      </c>
      <c r="R14" s="14"/>
      <c r="S14" s="14">
        <v>5.8282050763155901E-2</v>
      </c>
      <c r="T14" s="14">
        <v>3.4765813788613098E-2</v>
      </c>
      <c r="U14" s="14">
        <v>6.4208825776766801E-2</v>
      </c>
      <c r="V14" s="14">
        <v>2.6537188114399E-2</v>
      </c>
      <c r="W14" s="14">
        <v>8.1396801197022306E-2</v>
      </c>
      <c r="X14" s="14">
        <v>5.5188915425963797E-2</v>
      </c>
      <c r="Y14" s="14">
        <v>6.5039506023698804E-2</v>
      </c>
      <c r="Z14" s="14">
        <v>0.14003857323077101</v>
      </c>
      <c r="AA14" s="14">
        <v>3.66189228467063E-2</v>
      </c>
      <c r="AB14" s="14">
        <v>7.0212443417404999E-2</v>
      </c>
      <c r="AC14" s="14">
        <v>2.9843294141010199E-2</v>
      </c>
      <c r="AD14" s="14">
        <v>2.7190310882458699E-2</v>
      </c>
      <c r="AE14" s="14"/>
      <c r="AF14" s="14">
        <v>5.0560670134738597E-2</v>
      </c>
      <c r="AG14" s="14">
        <v>5.1391113634352399E-2</v>
      </c>
      <c r="AH14" s="14">
        <v>7.9769140971431299E-2</v>
      </c>
      <c r="AI14" s="14">
        <v>6.3018420618056598E-2</v>
      </c>
      <c r="AJ14" s="14">
        <v>7.3341861375116599E-2</v>
      </c>
      <c r="AK14" s="14">
        <v>6.3344158976574194E-2</v>
      </c>
      <c r="AL14" s="14">
        <v>4.5610704948347403E-2</v>
      </c>
      <c r="AM14" s="14">
        <v>4.4354664076911597E-2</v>
      </c>
      <c r="AN14" s="14">
        <v>3.7999179635088802E-2</v>
      </c>
      <c r="AO14" s="14">
        <v>3.6700817520302999E-2</v>
      </c>
      <c r="AP14" s="14">
        <v>2.9712298593290099E-2</v>
      </c>
      <c r="AQ14" s="14">
        <v>3.19187224135545E-2</v>
      </c>
      <c r="AR14" s="14">
        <v>3.8023519661831401E-2</v>
      </c>
      <c r="AS14" s="14">
        <v>2.0888509267489801E-2</v>
      </c>
      <c r="AT14" s="14">
        <v>2.2413503440907E-2</v>
      </c>
      <c r="AU14" s="14">
        <v>2.7918319449313101E-2</v>
      </c>
      <c r="AV14" s="14"/>
      <c r="AW14" s="14">
        <v>4.8933355630144101E-2</v>
      </c>
      <c r="AX14" s="14">
        <v>6.1447076335979803E-2</v>
      </c>
      <c r="AY14" s="14"/>
      <c r="AZ14" s="14">
        <v>4.1402636679493697E-2</v>
      </c>
      <c r="BA14" s="14">
        <v>5.6063267964152001E-2</v>
      </c>
      <c r="BB14" s="14" t="s">
        <v>98</v>
      </c>
      <c r="BC14" s="14">
        <v>6.8082689963836901E-2</v>
      </c>
      <c r="BD14" s="14">
        <v>5.3708107261540898E-2</v>
      </c>
      <c r="BE14" s="14">
        <v>6.6494807625686006E-2</v>
      </c>
      <c r="BF14" s="14">
        <v>7.2234997469240697E-2</v>
      </c>
      <c r="BG14" s="14"/>
      <c r="BH14" s="14">
        <v>4.5324103733783302E-2</v>
      </c>
      <c r="BI14" s="14">
        <v>4.7833592163461898E-2</v>
      </c>
      <c r="BJ14" s="14">
        <v>6.9950324921805404E-2</v>
      </c>
      <c r="BK14" s="14"/>
      <c r="BL14" s="14">
        <v>3.3801385351702899E-2</v>
      </c>
      <c r="BM14" s="14">
        <v>5.7069559957533399E-2</v>
      </c>
      <c r="BN14" s="14">
        <v>3.8557195400800298E-2</v>
      </c>
      <c r="BO14" s="14">
        <v>0</v>
      </c>
      <c r="BP14" s="14">
        <v>0.108279717408476</v>
      </c>
      <c r="BQ14" s="14"/>
      <c r="BR14" s="14">
        <v>2.7103687585354998E-2</v>
      </c>
      <c r="BS14" s="14">
        <v>4.9138336637795398E-2</v>
      </c>
      <c r="BT14" s="14">
        <v>3.5708438730576698E-2</v>
      </c>
    </row>
    <row r="15" spans="2:72" x14ac:dyDescent="0.25">
      <c r="B15" s="15" t="s">
        <v>130</v>
      </c>
      <c r="C15" s="21">
        <v>0.721132361175857</v>
      </c>
      <c r="D15" s="21">
        <v>0.71497525653984995</v>
      </c>
      <c r="E15" s="21">
        <v>0.72521485048052903</v>
      </c>
      <c r="F15" s="21"/>
      <c r="G15" s="21">
        <v>0.70901519296413595</v>
      </c>
      <c r="H15" s="21">
        <v>0.673083962246389</v>
      </c>
      <c r="I15" s="21">
        <v>0.73634194474138903</v>
      </c>
      <c r="J15" s="21">
        <v>0.73309288661479499</v>
      </c>
      <c r="K15" s="21">
        <v>0.73638014757689696</v>
      </c>
      <c r="L15" s="21">
        <v>0.73592781463337298</v>
      </c>
      <c r="M15" s="21"/>
      <c r="N15" s="21">
        <v>0.74600062046567095</v>
      </c>
      <c r="O15" s="21">
        <v>0.72030423960798695</v>
      </c>
      <c r="P15" s="21">
        <v>0.67933872832106701</v>
      </c>
      <c r="Q15" s="21">
        <v>0.73722776241063404</v>
      </c>
      <c r="R15" s="21"/>
      <c r="S15" s="21">
        <v>0.72246061194327804</v>
      </c>
      <c r="T15" s="21">
        <v>0.72938512758995799</v>
      </c>
      <c r="U15" s="21">
        <v>0.67669423013237795</v>
      </c>
      <c r="V15" s="21">
        <v>0.70732549869292205</v>
      </c>
      <c r="W15" s="21">
        <v>0.72655235657586903</v>
      </c>
      <c r="X15" s="21">
        <v>0.76983659446754005</v>
      </c>
      <c r="Y15" s="21">
        <v>0.71568938160931295</v>
      </c>
      <c r="Z15" s="21">
        <v>0.67852175213908905</v>
      </c>
      <c r="AA15" s="21">
        <v>0.739723862288578</v>
      </c>
      <c r="AB15" s="21">
        <v>0.68648653345343502</v>
      </c>
      <c r="AC15" s="21">
        <v>0.74831406783070598</v>
      </c>
      <c r="AD15" s="21">
        <v>0.74196546410602204</v>
      </c>
      <c r="AE15" s="21"/>
      <c r="AF15" s="21">
        <v>0.416795786845921</v>
      </c>
      <c r="AG15" s="21">
        <v>0.71717526349172001</v>
      </c>
      <c r="AH15" s="21">
        <v>0.74890902673416104</v>
      </c>
      <c r="AI15" s="21">
        <v>0.71703878884065497</v>
      </c>
      <c r="AJ15" s="21">
        <v>0.72579273741320904</v>
      </c>
      <c r="AK15" s="21">
        <v>0.712093007620482</v>
      </c>
      <c r="AL15" s="21">
        <v>0.67697111105792296</v>
      </c>
      <c r="AM15" s="21">
        <v>0.74690231100112103</v>
      </c>
      <c r="AN15" s="21">
        <v>0.72597654477335705</v>
      </c>
      <c r="AO15" s="21">
        <v>0.70941549719531305</v>
      </c>
      <c r="AP15" s="21">
        <v>0.75209340835369698</v>
      </c>
      <c r="AQ15" s="21">
        <v>0.79908899705717595</v>
      </c>
      <c r="AR15" s="21">
        <v>0.78166226461033095</v>
      </c>
      <c r="AS15" s="21">
        <v>0.81475306576976403</v>
      </c>
      <c r="AT15" s="21">
        <v>0.69164531110814498</v>
      </c>
      <c r="AU15" s="21">
        <v>0.65445912225283998</v>
      </c>
      <c r="AV15" s="21"/>
      <c r="AW15" s="21">
        <v>0.72564634108702097</v>
      </c>
      <c r="AX15" s="21">
        <v>0.71516263261070001</v>
      </c>
      <c r="AY15" s="21"/>
      <c r="AZ15" s="21">
        <v>0.72152172662311198</v>
      </c>
      <c r="BA15" s="21">
        <v>0.72082885525423501</v>
      </c>
      <c r="BB15" s="21" t="s">
        <v>98</v>
      </c>
      <c r="BC15" s="21">
        <v>0.70334661633893403</v>
      </c>
      <c r="BD15" s="21">
        <v>0.71148547905855297</v>
      </c>
      <c r="BE15" s="21">
        <v>0.72826409201873998</v>
      </c>
      <c r="BF15" s="21">
        <v>0.76447605668587504</v>
      </c>
      <c r="BG15" s="21"/>
      <c r="BH15" s="21">
        <v>0.70827536997014695</v>
      </c>
      <c r="BI15" s="21">
        <v>0.76052860092405505</v>
      </c>
      <c r="BJ15" s="21">
        <v>0.62939745882561604</v>
      </c>
      <c r="BK15" s="21"/>
      <c r="BL15" s="21">
        <v>0.72931925272799603</v>
      </c>
      <c r="BM15" s="21">
        <v>0.741843806521433</v>
      </c>
      <c r="BN15" s="21">
        <v>0.73128876540085297</v>
      </c>
      <c r="BO15" s="21">
        <v>0.67900358951208095</v>
      </c>
      <c r="BP15" s="21">
        <v>0.595646390815042</v>
      </c>
      <c r="BQ15" s="21"/>
      <c r="BR15" s="21">
        <v>0.72128782862772201</v>
      </c>
      <c r="BS15" s="21">
        <v>0.76189170448969701</v>
      </c>
      <c r="BT15" s="21">
        <v>0.76479777651777803</v>
      </c>
    </row>
    <row r="16" spans="2:72" x14ac:dyDescent="0.25">
      <c r="B16" s="15" t="s">
        <v>131</v>
      </c>
      <c r="C16" s="21">
        <v>5.90641294623164E-2</v>
      </c>
      <c r="D16" s="21">
        <v>6.9611224898619706E-2</v>
      </c>
      <c r="E16" s="21">
        <v>4.9166352790358497E-2</v>
      </c>
      <c r="F16" s="21"/>
      <c r="G16" s="21">
        <v>5.2309740818540201E-2</v>
      </c>
      <c r="H16" s="21">
        <v>5.8610268543013898E-2</v>
      </c>
      <c r="I16" s="21">
        <v>5.1160617725575001E-2</v>
      </c>
      <c r="J16" s="21">
        <v>5.9388039026909797E-2</v>
      </c>
      <c r="K16" s="21">
        <v>9.0508308435390705E-2</v>
      </c>
      <c r="L16" s="21">
        <v>4.9048421423345402E-2</v>
      </c>
      <c r="M16" s="21"/>
      <c r="N16" s="21">
        <v>6.3029466442716897E-2</v>
      </c>
      <c r="O16" s="21">
        <v>5.47423557842713E-2</v>
      </c>
      <c r="P16" s="21">
        <v>7.3965233603014297E-2</v>
      </c>
      <c r="Q16" s="21">
        <v>4.1632943072600501E-2</v>
      </c>
      <c r="R16" s="21"/>
      <c r="S16" s="21">
        <v>6.7134745209204899E-2</v>
      </c>
      <c r="T16" s="21">
        <v>7.0018133087344198E-2</v>
      </c>
      <c r="U16" s="21">
        <v>5.4506405253412903E-2</v>
      </c>
      <c r="V16" s="21">
        <v>6.3327847019109901E-2</v>
      </c>
      <c r="W16" s="21">
        <v>6.5319521696260693E-2</v>
      </c>
      <c r="X16" s="21">
        <v>4.7353287566374698E-2</v>
      </c>
      <c r="Y16" s="21">
        <v>7.0572299642465502E-2</v>
      </c>
      <c r="Z16" s="21">
        <v>2.2162297002134498E-2</v>
      </c>
      <c r="AA16" s="21">
        <v>4.9680319876877203E-2</v>
      </c>
      <c r="AB16" s="21">
        <v>5.4115601381176097E-2</v>
      </c>
      <c r="AC16" s="21">
        <v>6.9197481077891199E-2</v>
      </c>
      <c r="AD16" s="21">
        <v>4.4396744587778099E-2</v>
      </c>
      <c r="AE16" s="21"/>
      <c r="AF16" s="21">
        <v>0.19863846017702999</v>
      </c>
      <c r="AG16" s="21">
        <v>6.8371783647199993E-2</v>
      </c>
      <c r="AH16" s="21">
        <v>4.4889593661324299E-2</v>
      </c>
      <c r="AI16" s="21">
        <v>5.6271817491242701E-2</v>
      </c>
      <c r="AJ16" s="21">
        <v>6.0483624014163503E-2</v>
      </c>
      <c r="AK16" s="21">
        <v>6.1427189229370301E-2</v>
      </c>
      <c r="AL16" s="21">
        <v>4.6397925396746503E-2</v>
      </c>
      <c r="AM16" s="21">
        <v>5.2493175867816599E-2</v>
      </c>
      <c r="AN16" s="21">
        <v>6.1237416237339699E-2</v>
      </c>
      <c r="AO16" s="21">
        <v>0.107955569694586</v>
      </c>
      <c r="AP16" s="21">
        <v>4.6519808113208903E-2</v>
      </c>
      <c r="AQ16" s="21">
        <v>6.4450409899985697E-2</v>
      </c>
      <c r="AR16" s="21">
        <v>8.2045734078642199E-2</v>
      </c>
      <c r="AS16" s="21">
        <v>1.9241849709926599E-2</v>
      </c>
      <c r="AT16" s="21">
        <v>2.4237366816387999E-2</v>
      </c>
      <c r="AU16" s="21">
        <v>0.124550999831526</v>
      </c>
      <c r="AV16" s="21"/>
      <c r="AW16" s="21">
        <v>6.0006922528992299E-2</v>
      </c>
      <c r="AX16" s="21">
        <v>5.7817287692540999E-2</v>
      </c>
      <c r="AY16" s="21"/>
      <c r="AZ16" s="21">
        <v>6.3844102952779105E-2</v>
      </c>
      <c r="BA16" s="21">
        <v>7.2779703006299698E-2</v>
      </c>
      <c r="BB16" s="21" t="s">
        <v>98</v>
      </c>
      <c r="BC16" s="21">
        <v>5.82692686382658E-2</v>
      </c>
      <c r="BD16" s="21">
        <v>4.5633350328189701E-2</v>
      </c>
      <c r="BE16" s="21">
        <v>3.8919009121006598E-2</v>
      </c>
      <c r="BF16" s="21">
        <v>6.4539425475136802E-2</v>
      </c>
      <c r="BG16" s="21"/>
      <c r="BH16" s="21">
        <v>7.4017725810788304E-2</v>
      </c>
      <c r="BI16" s="21">
        <v>4.60515636325644E-2</v>
      </c>
      <c r="BJ16" s="21">
        <v>7.1835258248303294E-2</v>
      </c>
      <c r="BK16" s="21"/>
      <c r="BL16" s="21">
        <v>7.1633145047065E-2</v>
      </c>
      <c r="BM16" s="21">
        <v>5.0294252509273302E-2</v>
      </c>
      <c r="BN16" s="21">
        <v>5.2102175103595903E-2</v>
      </c>
      <c r="BO16" s="21">
        <v>0.17485397738269701</v>
      </c>
      <c r="BP16" s="21">
        <v>7.3958268453305998E-2</v>
      </c>
      <c r="BQ16" s="21"/>
      <c r="BR16" s="21">
        <v>8.9606549124650395E-2</v>
      </c>
      <c r="BS16" s="21">
        <v>4.7832998459108898E-2</v>
      </c>
      <c r="BT16" s="21">
        <v>1.5806578190463699E-2</v>
      </c>
    </row>
    <row r="17" spans="2:72" x14ac:dyDescent="0.25">
      <c r="B17" s="15" t="s">
        <v>132</v>
      </c>
      <c r="C17" s="22">
        <v>0.66206823171354001</v>
      </c>
      <c r="D17" s="22">
        <v>0.64536403164123002</v>
      </c>
      <c r="E17" s="22">
        <v>0.67604849769016995</v>
      </c>
      <c r="F17" s="22"/>
      <c r="G17" s="22">
        <v>0.65670545214559595</v>
      </c>
      <c r="H17" s="22">
        <v>0.61447369370337501</v>
      </c>
      <c r="I17" s="22">
        <v>0.68518132701581402</v>
      </c>
      <c r="J17" s="22">
        <v>0.67370484758788596</v>
      </c>
      <c r="K17" s="22">
        <v>0.64587183914150703</v>
      </c>
      <c r="L17" s="22">
        <v>0.686879393210027</v>
      </c>
      <c r="M17" s="22"/>
      <c r="N17" s="22">
        <v>0.68297115402295405</v>
      </c>
      <c r="O17" s="22">
        <v>0.66556188382371595</v>
      </c>
      <c r="P17" s="22">
        <v>0.60537349471805202</v>
      </c>
      <c r="Q17" s="22">
        <v>0.69559481933803402</v>
      </c>
      <c r="R17" s="22"/>
      <c r="S17" s="22">
        <v>0.655325866734073</v>
      </c>
      <c r="T17" s="22">
        <v>0.65936699450261405</v>
      </c>
      <c r="U17" s="22">
        <v>0.62218782487896496</v>
      </c>
      <c r="V17" s="22">
        <v>0.64399765167381195</v>
      </c>
      <c r="W17" s="22">
        <v>0.66123283487960804</v>
      </c>
      <c r="X17" s="22">
        <v>0.72248330690116502</v>
      </c>
      <c r="Y17" s="22">
        <v>0.64511708196684703</v>
      </c>
      <c r="Z17" s="22">
        <v>0.65635945513695404</v>
      </c>
      <c r="AA17" s="22">
        <v>0.69004354241170096</v>
      </c>
      <c r="AB17" s="22">
        <v>0.63237093207225903</v>
      </c>
      <c r="AC17" s="22">
        <v>0.67911658675281505</v>
      </c>
      <c r="AD17" s="22">
        <v>0.69756871951824395</v>
      </c>
      <c r="AE17" s="22"/>
      <c r="AF17" s="22">
        <v>0.21815732666889101</v>
      </c>
      <c r="AG17" s="22">
        <v>0.64880347984452003</v>
      </c>
      <c r="AH17" s="22">
        <v>0.70401943307283699</v>
      </c>
      <c r="AI17" s="22">
        <v>0.66076697134941298</v>
      </c>
      <c r="AJ17" s="22">
        <v>0.66530911339904597</v>
      </c>
      <c r="AK17" s="22">
        <v>0.65066581839111204</v>
      </c>
      <c r="AL17" s="22">
        <v>0.63057318566117604</v>
      </c>
      <c r="AM17" s="22">
        <v>0.69440913513330405</v>
      </c>
      <c r="AN17" s="22">
        <v>0.66473912853601702</v>
      </c>
      <c r="AO17" s="22">
        <v>0.60145992750072796</v>
      </c>
      <c r="AP17" s="22">
        <v>0.70557360024048799</v>
      </c>
      <c r="AQ17" s="22">
        <v>0.73463858715718999</v>
      </c>
      <c r="AR17" s="22">
        <v>0.69961653053168904</v>
      </c>
      <c r="AS17" s="22">
        <v>0.79551121605983699</v>
      </c>
      <c r="AT17" s="22">
        <v>0.66740794429175698</v>
      </c>
      <c r="AU17" s="22">
        <v>0.52990812242131402</v>
      </c>
      <c r="AV17" s="22"/>
      <c r="AW17" s="22">
        <v>0.66563941855802899</v>
      </c>
      <c r="AX17" s="22">
        <v>0.65734534491815899</v>
      </c>
      <c r="AY17" s="22"/>
      <c r="AZ17" s="22">
        <v>0.657677623670333</v>
      </c>
      <c r="BA17" s="22">
        <v>0.64804915224793502</v>
      </c>
      <c r="BB17" s="22" t="s">
        <v>98</v>
      </c>
      <c r="BC17" s="22">
        <v>0.64507734770066805</v>
      </c>
      <c r="BD17" s="22">
        <v>0.66585212873036304</v>
      </c>
      <c r="BE17" s="22">
        <v>0.689345082897733</v>
      </c>
      <c r="BF17" s="22">
        <v>0.69993663121073801</v>
      </c>
      <c r="BG17" s="22"/>
      <c r="BH17" s="22">
        <v>0.63425764415935904</v>
      </c>
      <c r="BI17" s="22">
        <v>0.71447703729149004</v>
      </c>
      <c r="BJ17" s="22">
        <v>0.55756220057731298</v>
      </c>
      <c r="BK17" s="22"/>
      <c r="BL17" s="22">
        <v>0.65768610768093105</v>
      </c>
      <c r="BM17" s="22">
        <v>0.69154955401215901</v>
      </c>
      <c r="BN17" s="22">
        <v>0.67918659029725703</v>
      </c>
      <c r="BO17" s="22">
        <v>0.50414961212938503</v>
      </c>
      <c r="BP17" s="22">
        <v>0.52168812236173601</v>
      </c>
      <c r="BQ17" s="22"/>
      <c r="BR17" s="22">
        <v>0.63168127950307196</v>
      </c>
      <c r="BS17" s="22">
        <v>0.71405870603058796</v>
      </c>
      <c r="BT17" s="22">
        <v>0.74899119832731398</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BT22"/>
  <sheetViews>
    <sheetView showGridLines="0" workbookViewId="0">
      <pane xSplit="2" topLeftCell="C1" activePane="topRight" state="frozen"/>
      <selection pane="topRight" activeCell="C1" sqref="C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172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0.13535456725359099</v>
      </c>
      <c r="D9" s="14">
        <v>0.161588331341495</v>
      </c>
      <c r="E9" s="14">
        <v>0.10984749406930799</v>
      </c>
      <c r="F9" s="14"/>
      <c r="G9" s="14">
        <v>0.117703215706953</v>
      </c>
      <c r="H9" s="14">
        <v>0.122485541039069</v>
      </c>
      <c r="I9" s="14">
        <v>0.10970194842273</v>
      </c>
      <c r="J9" s="14">
        <v>0.15669562438738099</v>
      </c>
      <c r="K9" s="14">
        <v>0.165880852534285</v>
      </c>
      <c r="L9" s="14">
        <v>0.14074339143226999</v>
      </c>
      <c r="M9" s="14"/>
      <c r="N9" s="14">
        <v>0.17777616887145001</v>
      </c>
      <c r="O9" s="14">
        <v>0.123456760759155</v>
      </c>
      <c r="P9" s="14">
        <v>0.13091371764301801</v>
      </c>
      <c r="Q9" s="14">
        <v>0.10554667942209001</v>
      </c>
      <c r="R9" s="14"/>
      <c r="S9" s="14">
        <v>0.16175714199438901</v>
      </c>
      <c r="T9" s="14">
        <v>0.11774582631517599</v>
      </c>
      <c r="U9" s="14">
        <v>0.16319538875489301</v>
      </c>
      <c r="V9" s="14">
        <v>0.14998986933522601</v>
      </c>
      <c r="W9" s="14">
        <v>0.128864941172115</v>
      </c>
      <c r="X9" s="14">
        <v>0.105167701949631</v>
      </c>
      <c r="Y9" s="14">
        <v>0.14624233112202201</v>
      </c>
      <c r="Z9" s="14">
        <v>8.2308979170461399E-2</v>
      </c>
      <c r="AA9" s="14">
        <v>0.16895586535874299</v>
      </c>
      <c r="AB9" s="14">
        <v>0.11124540330584699</v>
      </c>
      <c r="AC9" s="14">
        <v>0.123060880945108</v>
      </c>
      <c r="AD9" s="14">
        <v>8.7186214590897607E-2</v>
      </c>
      <c r="AE9" s="14"/>
      <c r="AF9" s="14">
        <v>0.117325101364608</v>
      </c>
      <c r="AG9" s="14">
        <v>8.3519913240152205E-2</v>
      </c>
      <c r="AH9" s="14">
        <v>0.12999473671089801</v>
      </c>
      <c r="AI9" s="14">
        <v>0.118793190602917</v>
      </c>
      <c r="AJ9" s="14">
        <v>0.15711099548806501</v>
      </c>
      <c r="AK9" s="14">
        <v>0.142847567309246</v>
      </c>
      <c r="AL9" s="14">
        <v>0.172936221167865</v>
      </c>
      <c r="AM9" s="14">
        <v>0.184169189129789</v>
      </c>
      <c r="AN9" s="14">
        <v>0.107249659100993</v>
      </c>
      <c r="AO9" s="14">
        <v>0.124920522786962</v>
      </c>
      <c r="AP9" s="14">
        <v>0.107878397160706</v>
      </c>
      <c r="AQ9" s="14">
        <v>0.15552261313278601</v>
      </c>
      <c r="AR9" s="14">
        <v>0.15481961720472201</v>
      </c>
      <c r="AS9" s="14">
        <v>0.140998438280797</v>
      </c>
      <c r="AT9" s="14">
        <v>0.14767672240249799</v>
      </c>
      <c r="AU9" s="14">
        <v>0.21424309845321801</v>
      </c>
      <c r="AV9" s="14"/>
      <c r="AW9" s="14">
        <v>0.14388631553291401</v>
      </c>
      <c r="AX9" s="14">
        <v>0.124071348804208</v>
      </c>
      <c r="AY9" s="14"/>
      <c r="AZ9" s="14">
        <v>0.15506008521669201</v>
      </c>
      <c r="BA9" s="14">
        <v>0.13783907724834199</v>
      </c>
      <c r="BB9" s="14" t="s">
        <v>98</v>
      </c>
      <c r="BC9" s="14">
        <v>0.10176106861782901</v>
      </c>
      <c r="BD9" s="14">
        <v>9.9322950993657094E-2</v>
      </c>
      <c r="BE9" s="14">
        <v>0.126285170695626</v>
      </c>
      <c r="BF9" s="14">
        <v>0.134074642758225</v>
      </c>
      <c r="BG9" s="14"/>
      <c r="BH9" s="14">
        <v>0.14139915226569499</v>
      </c>
      <c r="BI9" s="14">
        <v>0.146703118936234</v>
      </c>
      <c r="BJ9" s="14">
        <v>9.7445607349681398E-2</v>
      </c>
      <c r="BK9" s="14"/>
      <c r="BL9" s="14">
        <v>0.13772665795102099</v>
      </c>
      <c r="BM9" s="14">
        <v>0.152688542343276</v>
      </c>
      <c r="BN9" s="14">
        <v>0.117136456953959</v>
      </c>
      <c r="BO9" s="14">
        <v>0.196407661641436</v>
      </c>
      <c r="BP9" s="14">
        <v>0.115587060438262</v>
      </c>
      <c r="BQ9" s="14"/>
      <c r="BR9" s="14">
        <v>0.15816663096301001</v>
      </c>
      <c r="BS9" s="14">
        <v>0.149739504140142</v>
      </c>
      <c r="BT9" s="14">
        <v>0.120903428524593</v>
      </c>
    </row>
    <row r="10" spans="2:72" x14ac:dyDescent="0.25">
      <c r="B10" s="15" t="s">
        <v>126</v>
      </c>
      <c r="C10" s="14">
        <v>0.35817817017342501</v>
      </c>
      <c r="D10" s="14">
        <v>0.36775139135694601</v>
      </c>
      <c r="E10" s="14">
        <v>0.349166939164053</v>
      </c>
      <c r="F10" s="14"/>
      <c r="G10" s="14">
        <v>0.35707365020225001</v>
      </c>
      <c r="H10" s="14">
        <v>0.306902303349469</v>
      </c>
      <c r="I10" s="14">
        <v>0.39674931093580401</v>
      </c>
      <c r="J10" s="14">
        <v>0.383164216905025</v>
      </c>
      <c r="K10" s="14">
        <v>0.38463790448149798</v>
      </c>
      <c r="L10" s="14">
        <v>0.33106968937506798</v>
      </c>
      <c r="M10" s="14"/>
      <c r="N10" s="14">
        <v>0.39136319501871902</v>
      </c>
      <c r="O10" s="14">
        <v>0.37668396376997398</v>
      </c>
      <c r="P10" s="14">
        <v>0.36983183986455198</v>
      </c>
      <c r="Q10" s="14">
        <v>0.29484290651780198</v>
      </c>
      <c r="R10" s="14"/>
      <c r="S10" s="14">
        <v>0.30823382987848302</v>
      </c>
      <c r="T10" s="14">
        <v>0.41803888098705899</v>
      </c>
      <c r="U10" s="14">
        <v>0.37563254239907301</v>
      </c>
      <c r="V10" s="14">
        <v>0.40392373781518698</v>
      </c>
      <c r="W10" s="14">
        <v>0.36752750481123803</v>
      </c>
      <c r="X10" s="14">
        <v>0.38991869876997598</v>
      </c>
      <c r="Y10" s="14">
        <v>0.35157340032199502</v>
      </c>
      <c r="Z10" s="14">
        <v>0.437326163578797</v>
      </c>
      <c r="AA10" s="14">
        <v>0.30788258032214499</v>
      </c>
      <c r="AB10" s="14">
        <v>0.38323208255691499</v>
      </c>
      <c r="AC10" s="14">
        <v>0.23170974542363201</v>
      </c>
      <c r="AD10" s="14">
        <v>0.26294376294474198</v>
      </c>
      <c r="AE10" s="14"/>
      <c r="AF10" s="14">
        <v>0.30282502150854101</v>
      </c>
      <c r="AG10" s="14">
        <v>0.28485457272627701</v>
      </c>
      <c r="AH10" s="14">
        <v>0.28958143098780798</v>
      </c>
      <c r="AI10" s="14">
        <v>0.34970674539523999</v>
      </c>
      <c r="AJ10" s="14">
        <v>0.32774774917069099</v>
      </c>
      <c r="AK10" s="14">
        <v>0.371759511560464</v>
      </c>
      <c r="AL10" s="14">
        <v>0.36286711159703899</v>
      </c>
      <c r="AM10" s="14">
        <v>0.33035080771153502</v>
      </c>
      <c r="AN10" s="14">
        <v>0.450588915898127</v>
      </c>
      <c r="AO10" s="14">
        <v>0.45518283101451801</v>
      </c>
      <c r="AP10" s="14">
        <v>0.39521988824653498</v>
      </c>
      <c r="AQ10" s="14">
        <v>0.32000513902081801</v>
      </c>
      <c r="AR10" s="14">
        <v>0.48377498817985398</v>
      </c>
      <c r="AS10" s="14">
        <v>0.45886435280243698</v>
      </c>
      <c r="AT10" s="14">
        <v>0.38795197715716701</v>
      </c>
      <c r="AU10" s="14">
        <v>0.40558487452679798</v>
      </c>
      <c r="AV10" s="14"/>
      <c r="AW10" s="14">
        <v>0.35004817206616401</v>
      </c>
      <c r="AX10" s="14">
        <v>0.36893007489846502</v>
      </c>
      <c r="AY10" s="14"/>
      <c r="AZ10" s="14">
        <v>0.36965566399217797</v>
      </c>
      <c r="BA10" s="14">
        <v>0.40828016249640597</v>
      </c>
      <c r="BB10" s="14" t="s">
        <v>98</v>
      </c>
      <c r="BC10" s="14">
        <v>0.29934689391279101</v>
      </c>
      <c r="BD10" s="14">
        <v>0.32812838075656098</v>
      </c>
      <c r="BE10" s="14">
        <v>0.31214186955885498</v>
      </c>
      <c r="BF10" s="14">
        <v>0.28718365718835498</v>
      </c>
      <c r="BG10" s="14"/>
      <c r="BH10" s="14">
        <v>0.3742804273109</v>
      </c>
      <c r="BI10" s="14">
        <v>0.363489666106313</v>
      </c>
      <c r="BJ10" s="14">
        <v>0.29667425382286</v>
      </c>
      <c r="BK10" s="14"/>
      <c r="BL10" s="14">
        <v>0.41464008122738399</v>
      </c>
      <c r="BM10" s="14">
        <v>0.348138375349689</v>
      </c>
      <c r="BN10" s="14">
        <v>0.42460078267720303</v>
      </c>
      <c r="BO10" s="14">
        <v>0.20304931796546699</v>
      </c>
      <c r="BP10" s="14">
        <v>0.26929072316636699</v>
      </c>
      <c r="BQ10" s="14"/>
      <c r="BR10" s="14">
        <v>0.42908225601109001</v>
      </c>
      <c r="BS10" s="14">
        <v>0.34090533066018103</v>
      </c>
      <c r="BT10" s="14">
        <v>0.40397889874616499</v>
      </c>
    </row>
    <row r="11" spans="2:72" ht="30" x14ac:dyDescent="0.25">
      <c r="B11" s="15" t="s">
        <v>127</v>
      </c>
      <c r="C11" s="14">
        <v>0.27425519671152798</v>
      </c>
      <c r="D11" s="14">
        <v>0.26636982427852002</v>
      </c>
      <c r="E11" s="14">
        <v>0.28386426884613097</v>
      </c>
      <c r="F11" s="14"/>
      <c r="G11" s="14">
        <v>0.29002103862413697</v>
      </c>
      <c r="H11" s="14">
        <v>0.277082785372048</v>
      </c>
      <c r="I11" s="14">
        <v>0.258373535457528</v>
      </c>
      <c r="J11" s="14">
        <v>0.28188119066075401</v>
      </c>
      <c r="K11" s="14">
        <v>0.23240937164893899</v>
      </c>
      <c r="L11" s="14">
        <v>0.29620224107768101</v>
      </c>
      <c r="M11" s="14"/>
      <c r="N11" s="14">
        <v>0.22876230531425801</v>
      </c>
      <c r="O11" s="14">
        <v>0.25315272611994599</v>
      </c>
      <c r="P11" s="14">
        <v>0.30196557346031699</v>
      </c>
      <c r="Q11" s="14">
        <v>0.32342854951273098</v>
      </c>
      <c r="R11" s="14"/>
      <c r="S11" s="14">
        <v>0.30183327253118297</v>
      </c>
      <c r="T11" s="14">
        <v>0.26162940607004398</v>
      </c>
      <c r="U11" s="14">
        <v>0.20961475735153101</v>
      </c>
      <c r="V11" s="14">
        <v>0.290951486783812</v>
      </c>
      <c r="W11" s="14">
        <v>0.283378300629054</v>
      </c>
      <c r="X11" s="14">
        <v>0.30849993614771598</v>
      </c>
      <c r="Y11" s="14">
        <v>0.24192508538501301</v>
      </c>
      <c r="Z11" s="14">
        <v>0.220045002411626</v>
      </c>
      <c r="AA11" s="14">
        <v>0.28963947454788502</v>
      </c>
      <c r="AB11" s="14">
        <v>0.25487152650697498</v>
      </c>
      <c r="AC11" s="14">
        <v>0.34742027612579002</v>
      </c>
      <c r="AD11" s="14">
        <v>0.23658206989928399</v>
      </c>
      <c r="AE11" s="14"/>
      <c r="AF11" s="14">
        <v>0.39899466817685902</v>
      </c>
      <c r="AG11" s="14">
        <v>0.32984301619663597</v>
      </c>
      <c r="AH11" s="14">
        <v>0.283669143174345</v>
      </c>
      <c r="AI11" s="14">
        <v>0.317911389728668</v>
      </c>
      <c r="AJ11" s="14">
        <v>0.29133892793093102</v>
      </c>
      <c r="AK11" s="14">
        <v>0.32787182465772202</v>
      </c>
      <c r="AL11" s="14">
        <v>0.22009357842039001</v>
      </c>
      <c r="AM11" s="14">
        <v>0.156927964630827</v>
      </c>
      <c r="AN11" s="14">
        <v>0.23528955942878799</v>
      </c>
      <c r="AO11" s="14">
        <v>0.228898223862045</v>
      </c>
      <c r="AP11" s="14">
        <v>0.27883687864520201</v>
      </c>
      <c r="AQ11" s="14">
        <v>0.27604953616232197</v>
      </c>
      <c r="AR11" s="14">
        <v>0.189202255196806</v>
      </c>
      <c r="AS11" s="14">
        <v>0.265492678307231</v>
      </c>
      <c r="AT11" s="14">
        <v>0.28743975286416401</v>
      </c>
      <c r="AU11" s="14">
        <v>0.220905632471536</v>
      </c>
      <c r="AV11" s="14"/>
      <c r="AW11" s="14">
        <v>0.27190957542234601</v>
      </c>
      <c r="AX11" s="14">
        <v>0.277357275739048</v>
      </c>
      <c r="AY11" s="14"/>
      <c r="AZ11" s="14">
        <v>0.26278344069263498</v>
      </c>
      <c r="BA11" s="14">
        <v>0.24041171976148801</v>
      </c>
      <c r="BB11" s="14" t="s">
        <v>98</v>
      </c>
      <c r="BC11" s="14">
        <v>0.29368348323401999</v>
      </c>
      <c r="BD11" s="14">
        <v>0.32734118454130801</v>
      </c>
      <c r="BE11" s="14">
        <v>0.30115747311005597</v>
      </c>
      <c r="BF11" s="14">
        <v>0.32772542674140798</v>
      </c>
      <c r="BG11" s="14"/>
      <c r="BH11" s="14">
        <v>0.26199778033223198</v>
      </c>
      <c r="BI11" s="14">
        <v>0.26801133841671498</v>
      </c>
      <c r="BJ11" s="14">
        <v>0.31248796701047099</v>
      </c>
      <c r="BK11" s="14"/>
      <c r="BL11" s="14">
        <v>0.25581075237193501</v>
      </c>
      <c r="BM11" s="14">
        <v>0.260449918633259</v>
      </c>
      <c r="BN11" s="14">
        <v>0.27295906815239002</v>
      </c>
      <c r="BO11" s="14">
        <v>0.290012775177031</v>
      </c>
      <c r="BP11" s="14">
        <v>0.30524094697085702</v>
      </c>
      <c r="BQ11" s="14"/>
      <c r="BR11" s="14">
        <v>0.245422655483168</v>
      </c>
      <c r="BS11" s="14">
        <v>0.26919958277171502</v>
      </c>
      <c r="BT11" s="14">
        <v>0.288191231687696</v>
      </c>
    </row>
    <row r="12" spans="2:72" x14ac:dyDescent="0.25">
      <c r="B12" s="15" t="s">
        <v>128</v>
      </c>
      <c r="C12" s="14">
        <v>0.11082833423343599</v>
      </c>
      <c r="D12" s="14">
        <v>0.101877085038559</v>
      </c>
      <c r="E12" s="14">
        <v>0.118083096834775</v>
      </c>
      <c r="F12" s="14"/>
      <c r="G12" s="14">
        <v>0.13900092539314801</v>
      </c>
      <c r="H12" s="14">
        <v>0.147931437520267</v>
      </c>
      <c r="I12" s="14">
        <v>0.101902913500929</v>
      </c>
      <c r="J12" s="14">
        <v>8.0268351800340199E-2</v>
      </c>
      <c r="K12" s="14">
        <v>9.6516267135051501E-2</v>
      </c>
      <c r="L12" s="14">
        <v>0.10349409059126401</v>
      </c>
      <c r="M12" s="14"/>
      <c r="N12" s="14">
        <v>0.123343846456183</v>
      </c>
      <c r="O12" s="14">
        <v>0.115440982908393</v>
      </c>
      <c r="P12" s="14">
        <v>7.2826835953233707E-2</v>
      </c>
      <c r="Q12" s="14">
        <v>0.12540575023331099</v>
      </c>
      <c r="R12" s="14"/>
      <c r="S12" s="14">
        <v>9.0307981070887999E-2</v>
      </c>
      <c r="T12" s="14">
        <v>0.100843759011221</v>
      </c>
      <c r="U12" s="14">
        <v>0.102097132977681</v>
      </c>
      <c r="V12" s="14">
        <v>8.1170985193319306E-2</v>
      </c>
      <c r="W12" s="14">
        <v>0.11695191835107099</v>
      </c>
      <c r="X12" s="14">
        <v>9.3411885856050897E-2</v>
      </c>
      <c r="Y12" s="14">
        <v>0.13979467524806499</v>
      </c>
      <c r="Z12" s="14">
        <v>0.114262995244771</v>
      </c>
      <c r="AA12" s="14">
        <v>0.111411585565446</v>
      </c>
      <c r="AB12" s="14">
        <v>0.12383522548706399</v>
      </c>
      <c r="AC12" s="14">
        <v>0.133068148594465</v>
      </c>
      <c r="AD12" s="14">
        <v>0.240536647475418</v>
      </c>
      <c r="AE12" s="14"/>
      <c r="AF12" s="14">
        <v>0.13029453881525399</v>
      </c>
      <c r="AG12" s="14">
        <v>0.100965944248818</v>
      </c>
      <c r="AH12" s="14">
        <v>0.12073513244117901</v>
      </c>
      <c r="AI12" s="14">
        <v>0.12703058707425999</v>
      </c>
      <c r="AJ12" s="14">
        <v>0.10707588881008601</v>
      </c>
      <c r="AK12" s="14">
        <v>7.7166355732205094E-2</v>
      </c>
      <c r="AL12" s="14">
        <v>0.104063021309367</v>
      </c>
      <c r="AM12" s="14">
        <v>0.198101226414856</v>
      </c>
      <c r="AN12" s="14">
        <v>9.0834576470262496E-2</v>
      </c>
      <c r="AO12" s="14">
        <v>0.125487282022997</v>
      </c>
      <c r="AP12" s="14">
        <v>0.121907704048345</v>
      </c>
      <c r="AQ12" s="14">
        <v>0.13932635768896301</v>
      </c>
      <c r="AR12" s="14">
        <v>7.2239551327076795E-2</v>
      </c>
      <c r="AS12" s="14">
        <v>0.11331473189039599</v>
      </c>
      <c r="AT12" s="14">
        <v>0.13644445391058599</v>
      </c>
      <c r="AU12" s="14">
        <v>5.9808140382822103E-2</v>
      </c>
      <c r="AV12" s="14"/>
      <c r="AW12" s="14">
        <v>0.111977010492574</v>
      </c>
      <c r="AX12" s="14">
        <v>0.10930921239168</v>
      </c>
      <c r="AY12" s="14"/>
      <c r="AZ12" s="14">
        <v>0.104865903972783</v>
      </c>
      <c r="BA12" s="14">
        <v>0.10119553521094</v>
      </c>
      <c r="BB12" s="14" t="s">
        <v>98</v>
      </c>
      <c r="BC12" s="14">
        <v>0.13329061560101599</v>
      </c>
      <c r="BD12" s="14">
        <v>0.14240710315143901</v>
      </c>
      <c r="BE12" s="14">
        <v>0.122830978055795</v>
      </c>
      <c r="BF12" s="14">
        <v>2.8024048259568699E-2</v>
      </c>
      <c r="BG12" s="14"/>
      <c r="BH12" s="14">
        <v>0.102202089595236</v>
      </c>
      <c r="BI12" s="14">
        <v>0.106662006289322</v>
      </c>
      <c r="BJ12" s="14">
        <v>0.15187176882363901</v>
      </c>
      <c r="BK12" s="14"/>
      <c r="BL12" s="14">
        <v>0.104834164786254</v>
      </c>
      <c r="BM12" s="14">
        <v>0.11862887101290601</v>
      </c>
      <c r="BN12" s="14">
        <v>7.8632767831505093E-2</v>
      </c>
      <c r="BO12" s="14">
        <v>3.2726471259797302E-2</v>
      </c>
      <c r="BP12" s="14">
        <v>0.13153638285459399</v>
      </c>
      <c r="BQ12" s="14"/>
      <c r="BR12" s="14">
        <v>9.05869305862574E-2</v>
      </c>
      <c r="BS12" s="14">
        <v>0.12694158316207699</v>
      </c>
      <c r="BT12" s="14">
        <v>0.101668201744365</v>
      </c>
    </row>
    <row r="13" spans="2:72" x14ac:dyDescent="0.25">
      <c r="B13" s="15" t="s">
        <v>129</v>
      </c>
      <c r="C13" s="14">
        <v>4.3992413060803003E-2</v>
      </c>
      <c r="D13" s="14">
        <v>4.3041787181712497E-2</v>
      </c>
      <c r="E13" s="14">
        <v>4.44497392972013E-2</v>
      </c>
      <c r="F13" s="14"/>
      <c r="G13" s="14">
        <v>1.5460272234217001E-2</v>
      </c>
      <c r="H13" s="14">
        <v>4.1107817593633099E-2</v>
      </c>
      <c r="I13" s="14">
        <v>4.5157473659490403E-2</v>
      </c>
      <c r="J13" s="14">
        <v>5.8946059181334901E-2</v>
      </c>
      <c r="K13" s="14">
        <v>4.3062331479766097E-2</v>
      </c>
      <c r="L13" s="14">
        <v>5.30146571658449E-2</v>
      </c>
      <c r="M13" s="14"/>
      <c r="N13" s="14">
        <v>2.7372113436943998E-2</v>
      </c>
      <c r="O13" s="14">
        <v>4.5709845496717999E-2</v>
      </c>
      <c r="P13" s="14">
        <v>5.6313990931094002E-2</v>
      </c>
      <c r="Q13" s="14">
        <v>4.8241716343814002E-2</v>
      </c>
      <c r="R13" s="14"/>
      <c r="S13" s="14">
        <v>3.3450496782262099E-2</v>
      </c>
      <c r="T13" s="14">
        <v>3.6325404326507903E-2</v>
      </c>
      <c r="U13" s="14">
        <v>3.4245607021252199E-2</v>
      </c>
      <c r="V13" s="14">
        <v>4.3140718974804898E-2</v>
      </c>
      <c r="W13" s="14">
        <v>3.94799569640387E-2</v>
      </c>
      <c r="X13" s="14">
        <v>4.9572997025176001E-2</v>
      </c>
      <c r="Y13" s="14">
        <v>4.01439821843474E-2</v>
      </c>
      <c r="Z13" s="14">
        <v>2.12212498545554E-2</v>
      </c>
      <c r="AA13" s="14">
        <v>6.0879973057345202E-2</v>
      </c>
      <c r="AB13" s="14">
        <v>5.8710279426923903E-2</v>
      </c>
      <c r="AC13" s="14">
        <v>6.6334530399741506E-2</v>
      </c>
      <c r="AD13" s="14">
        <v>4.6359175553807301E-2</v>
      </c>
      <c r="AE13" s="14"/>
      <c r="AF13" s="14">
        <v>0</v>
      </c>
      <c r="AG13" s="14">
        <v>8.3665790254938893E-2</v>
      </c>
      <c r="AH13" s="14">
        <v>7.1570604134969795E-2</v>
      </c>
      <c r="AI13" s="14">
        <v>2.7135797462512198E-2</v>
      </c>
      <c r="AJ13" s="14">
        <v>1.31788719338505E-2</v>
      </c>
      <c r="AK13" s="14">
        <v>3.1603295974291797E-2</v>
      </c>
      <c r="AL13" s="14">
        <v>3.6819482384858097E-2</v>
      </c>
      <c r="AM13" s="14">
        <v>7.3700949156045803E-2</v>
      </c>
      <c r="AN13" s="14">
        <v>7.3237349996960896E-2</v>
      </c>
      <c r="AO13" s="14">
        <v>8.7095168824905395E-3</v>
      </c>
      <c r="AP13" s="14">
        <v>3.89720157638462E-2</v>
      </c>
      <c r="AQ13" s="14">
        <v>4.8062165139743297E-2</v>
      </c>
      <c r="AR13" s="14">
        <v>2.8408412701383001E-2</v>
      </c>
      <c r="AS13" s="14">
        <v>2.1329798719138201E-2</v>
      </c>
      <c r="AT13" s="14">
        <v>1.8073590224678301E-2</v>
      </c>
      <c r="AU13" s="14">
        <v>2.8328022031473599E-2</v>
      </c>
      <c r="AV13" s="14"/>
      <c r="AW13" s="14">
        <v>4.96806144800752E-2</v>
      </c>
      <c r="AX13" s="14">
        <v>3.6469779117969399E-2</v>
      </c>
      <c r="AY13" s="14"/>
      <c r="AZ13" s="14">
        <v>4.55963709736531E-2</v>
      </c>
      <c r="BA13" s="14">
        <v>3.91439980651253E-2</v>
      </c>
      <c r="BB13" s="14" t="s">
        <v>98</v>
      </c>
      <c r="BC13" s="14">
        <v>7.2219670470146602E-2</v>
      </c>
      <c r="BD13" s="14">
        <v>5.3283830368006602E-2</v>
      </c>
      <c r="BE13" s="14">
        <v>3.6911165483516799E-2</v>
      </c>
      <c r="BF13" s="14">
        <v>3.5485658032141203E-2</v>
      </c>
      <c r="BG13" s="14"/>
      <c r="BH13" s="14">
        <v>5.7277262137970797E-2</v>
      </c>
      <c r="BI13" s="14">
        <v>4.1990687028655597E-2</v>
      </c>
      <c r="BJ13" s="14">
        <v>2.5850321963228499E-2</v>
      </c>
      <c r="BK13" s="14"/>
      <c r="BL13" s="14">
        <v>3.5835769934384899E-2</v>
      </c>
      <c r="BM13" s="14">
        <v>4.3945170529272999E-2</v>
      </c>
      <c r="BN13" s="14">
        <v>3.22826254922398E-2</v>
      </c>
      <c r="BO13" s="14">
        <v>0.239732250610243</v>
      </c>
      <c r="BP13" s="14">
        <v>4.4289856335666199E-2</v>
      </c>
      <c r="BQ13" s="14"/>
      <c r="BR13" s="14">
        <v>3.6156267795125797E-2</v>
      </c>
      <c r="BS13" s="14">
        <v>4.8572406260914497E-2</v>
      </c>
      <c r="BT13" s="14">
        <v>3.0959803584107499E-2</v>
      </c>
    </row>
    <row r="14" spans="2:72" x14ac:dyDescent="0.25">
      <c r="B14" s="15" t="s">
        <v>92</v>
      </c>
      <c r="C14" s="14">
        <v>7.7391318567216802E-2</v>
      </c>
      <c r="D14" s="14">
        <v>5.9371580802766999E-2</v>
      </c>
      <c r="E14" s="14">
        <v>9.4588461788531905E-2</v>
      </c>
      <c r="F14" s="14"/>
      <c r="G14" s="14">
        <v>8.0740897839295306E-2</v>
      </c>
      <c r="H14" s="14">
        <v>0.104490115125515</v>
      </c>
      <c r="I14" s="14">
        <v>8.8114818023518102E-2</v>
      </c>
      <c r="J14" s="14">
        <v>3.9044557065164402E-2</v>
      </c>
      <c r="K14" s="14">
        <v>7.7493272720461207E-2</v>
      </c>
      <c r="L14" s="14">
        <v>7.5475930357872895E-2</v>
      </c>
      <c r="M14" s="14"/>
      <c r="N14" s="14">
        <v>5.1382370902446399E-2</v>
      </c>
      <c r="O14" s="14">
        <v>8.5555720945813402E-2</v>
      </c>
      <c r="P14" s="14">
        <v>6.8148042147785901E-2</v>
      </c>
      <c r="Q14" s="14">
        <v>0.102534397970252</v>
      </c>
      <c r="R14" s="14"/>
      <c r="S14" s="14">
        <v>0.10441727774279599</v>
      </c>
      <c r="T14" s="14">
        <v>6.5416723289991596E-2</v>
      </c>
      <c r="U14" s="14">
        <v>0.115214571495571</v>
      </c>
      <c r="V14" s="14">
        <v>3.0823201897650299E-2</v>
      </c>
      <c r="W14" s="14">
        <v>6.3797378072483299E-2</v>
      </c>
      <c r="X14" s="14">
        <v>5.3428780251450002E-2</v>
      </c>
      <c r="Y14" s="14">
        <v>8.0320525738558496E-2</v>
      </c>
      <c r="Z14" s="14">
        <v>0.12483560973978899</v>
      </c>
      <c r="AA14" s="14">
        <v>6.1230521148436801E-2</v>
      </c>
      <c r="AB14" s="14">
        <v>6.8105482716274396E-2</v>
      </c>
      <c r="AC14" s="14">
        <v>9.8406418511263694E-2</v>
      </c>
      <c r="AD14" s="14">
        <v>0.12639212953585099</v>
      </c>
      <c r="AE14" s="14"/>
      <c r="AF14" s="14">
        <v>5.0560670134738597E-2</v>
      </c>
      <c r="AG14" s="14">
        <v>0.117150763333178</v>
      </c>
      <c r="AH14" s="14">
        <v>0.1044489525508</v>
      </c>
      <c r="AI14" s="14">
        <v>5.9422289736402602E-2</v>
      </c>
      <c r="AJ14" s="14">
        <v>0.103547566666377</v>
      </c>
      <c r="AK14" s="14">
        <v>4.87514447660711E-2</v>
      </c>
      <c r="AL14" s="14">
        <v>0.103220585120482</v>
      </c>
      <c r="AM14" s="14">
        <v>5.6749862956948303E-2</v>
      </c>
      <c r="AN14" s="14">
        <v>4.27999391048682E-2</v>
      </c>
      <c r="AO14" s="14">
        <v>5.6801623430986797E-2</v>
      </c>
      <c r="AP14" s="14">
        <v>5.7185116135366601E-2</v>
      </c>
      <c r="AQ14" s="14">
        <v>6.1034188855367301E-2</v>
      </c>
      <c r="AR14" s="14">
        <v>7.1555175390158807E-2</v>
      </c>
      <c r="AS14" s="14">
        <v>0</v>
      </c>
      <c r="AT14" s="14">
        <v>2.2413503440907E-2</v>
      </c>
      <c r="AU14" s="14">
        <v>7.1130232134151997E-2</v>
      </c>
      <c r="AV14" s="14"/>
      <c r="AW14" s="14">
        <v>7.2498312005926505E-2</v>
      </c>
      <c r="AX14" s="14">
        <v>8.3862309048629596E-2</v>
      </c>
      <c r="AY14" s="14"/>
      <c r="AZ14" s="14">
        <v>6.20385351520591E-2</v>
      </c>
      <c r="BA14" s="14">
        <v>7.31295072176988E-2</v>
      </c>
      <c r="BB14" s="14" t="s">
        <v>98</v>
      </c>
      <c r="BC14" s="14">
        <v>9.9698268164197898E-2</v>
      </c>
      <c r="BD14" s="14">
        <v>4.9516550189027599E-2</v>
      </c>
      <c r="BE14" s="14">
        <v>0.100673343096152</v>
      </c>
      <c r="BF14" s="14">
        <v>0.187506567020302</v>
      </c>
      <c r="BG14" s="14"/>
      <c r="BH14" s="14">
        <v>6.2843288357966404E-2</v>
      </c>
      <c r="BI14" s="14">
        <v>7.3143183222761296E-2</v>
      </c>
      <c r="BJ14" s="14">
        <v>0.11567008103012</v>
      </c>
      <c r="BK14" s="14"/>
      <c r="BL14" s="14">
        <v>5.1152573729021003E-2</v>
      </c>
      <c r="BM14" s="14">
        <v>7.6149122131596705E-2</v>
      </c>
      <c r="BN14" s="14">
        <v>7.4388298892703195E-2</v>
      </c>
      <c r="BO14" s="14">
        <v>3.8071523346024802E-2</v>
      </c>
      <c r="BP14" s="14">
        <v>0.134055030234254</v>
      </c>
      <c r="BQ14" s="14"/>
      <c r="BR14" s="14">
        <v>4.05852591613486E-2</v>
      </c>
      <c r="BS14" s="14">
        <v>6.4641593004970105E-2</v>
      </c>
      <c r="BT14" s="14">
        <v>5.42984357130726E-2</v>
      </c>
    </row>
    <row r="15" spans="2:72" x14ac:dyDescent="0.25">
      <c r="B15" s="15" t="s">
        <v>130</v>
      </c>
      <c r="C15" s="21">
        <v>0.49353273742701598</v>
      </c>
      <c r="D15" s="21">
        <v>0.52933972269844098</v>
      </c>
      <c r="E15" s="21">
        <v>0.459014433233361</v>
      </c>
      <c r="F15" s="21"/>
      <c r="G15" s="21">
        <v>0.47477686590920298</v>
      </c>
      <c r="H15" s="21">
        <v>0.429387844388538</v>
      </c>
      <c r="I15" s="21">
        <v>0.50645125935853397</v>
      </c>
      <c r="J15" s="21">
        <v>0.53985984129240605</v>
      </c>
      <c r="K15" s="21">
        <v>0.55051875701578301</v>
      </c>
      <c r="L15" s="21">
        <v>0.47181308080733803</v>
      </c>
      <c r="M15" s="21"/>
      <c r="N15" s="21">
        <v>0.56913936389016895</v>
      </c>
      <c r="O15" s="21">
        <v>0.50014072452913005</v>
      </c>
      <c r="P15" s="21">
        <v>0.50074555750756999</v>
      </c>
      <c r="Q15" s="21">
        <v>0.40038958593989199</v>
      </c>
      <c r="R15" s="21"/>
      <c r="S15" s="21">
        <v>0.46999097187287098</v>
      </c>
      <c r="T15" s="21">
        <v>0.53578470730223604</v>
      </c>
      <c r="U15" s="21">
        <v>0.53882793115396499</v>
      </c>
      <c r="V15" s="21">
        <v>0.55391360715041305</v>
      </c>
      <c r="W15" s="21">
        <v>0.49639244598335303</v>
      </c>
      <c r="X15" s="21">
        <v>0.49508640071960702</v>
      </c>
      <c r="Y15" s="21">
        <v>0.49781573144401697</v>
      </c>
      <c r="Z15" s="21">
        <v>0.51963514274925804</v>
      </c>
      <c r="AA15" s="21">
        <v>0.47683844568088801</v>
      </c>
      <c r="AB15" s="21">
        <v>0.49447748586276202</v>
      </c>
      <c r="AC15" s="21">
        <v>0.35477062636874002</v>
      </c>
      <c r="AD15" s="21">
        <v>0.35012997753564001</v>
      </c>
      <c r="AE15" s="21"/>
      <c r="AF15" s="21">
        <v>0.42015012287314901</v>
      </c>
      <c r="AG15" s="21">
        <v>0.36837448596643002</v>
      </c>
      <c r="AH15" s="21">
        <v>0.41957616769870598</v>
      </c>
      <c r="AI15" s="21">
        <v>0.46849993599815698</v>
      </c>
      <c r="AJ15" s="21">
        <v>0.484858744658756</v>
      </c>
      <c r="AK15" s="21">
        <v>0.51460707886971002</v>
      </c>
      <c r="AL15" s="21">
        <v>0.53580333276490399</v>
      </c>
      <c r="AM15" s="21">
        <v>0.51451999684132399</v>
      </c>
      <c r="AN15" s="21">
        <v>0.55783857499912004</v>
      </c>
      <c r="AO15" s="21">
        <v>0.58010335380148004</v>
      </c>
      <c r="AP15" s="21">
        <v>0.503098285407241</v>
      </c>
      <c r="AQ15" s="21">
        <v>0.47552775215360399</v>
      </c>
      <c r="AR15" s="21">
        <v>0.63859460538457602</v>
      </c>
      <c r="AS15" s="21">
        <v>0.59986279108323404</v>
      </c>
      <c r="AT15" s="21">
        <v>0.53562869955966497</v>
      </c>
      <c r="AU15" s="21">
        <v>0.61982797298001602</v>
      </c>
      <c r="AV15" s="21"/>
      <c r="AW15" s="21">
        <v>0.49393448759907799</v>
      </c>
      <c r="AX15" s="21">
        <v>0.49300142370267303</v>
      </c>
      <c r="AY15" s="21"/>
      <c r="AZ15" s="21">
        <v>0.52471574920886999</v>
      </c>
      <c r="BA15" s="21">
        <v>0.54611923974474796</v>
      </c>
      <c r="BB15" s="21" t="s">
        <v>98</v>
      </c>
      <c r="BC15" s="21">
        <v>0.40110796253061898</v>
      </c>
      <c r="BD15" s="21">
        <v>0.42745133175021799</v>
      </c>
      <c r="BE15" s="21">
        <v>0.43842704025448098</v>
      </c>
      <c r="BF15" s="21">
        <v>0.42125829994657998</v>
      </c>
      <c r="BG15" s="21"/>
      <c r="BH15" s="21">
        <v>0.51567957957659405</v>
      </c>
      <c r="BI15" s="21">
        <v>0.51019278504254595</v>
      </c>
      <c r="BJ15" s="21">
        <v>0.394119861172542</v>
      </c>
      <c r="BK15" s="21"/>
      <c r="BL15" s="21">
        <v>0.55236673917840495</v>
      </c>
      <c r="BM15" s="21">
        <v>0.50082691769296594</v>
      </c>
      <c r="BN15" s="21">
        <v>0.54173723963116205</v>
      </c>
      <c r="BO15" s="21">
        <v>0.39945697960690302</v>
      </c>
      <c r="BP15" s="21">
        <v>0.38487778360462899</v>
      </c>
      <c r="BQ15" s="21"/>
      <c r="BR15" s="21">
        <v>0.58724888697410005</v>
      </c>
      <c r="BS15" s="21">
        <v>0.490644834800323</v>
      </c>
      <c r="BT15" s="21">
        <v>0.52488232727075801</v>
      </c>
    </row>
    <row r="16" spans="2:72" x14ac:dyDescent="0.25">
      <c r="B16" s="15" t="s">
        <v>131</v>
      </c>
      <c r="C16" s="21">
        <v>0.154820747294239</v>
      </c>
      <c r="D16" s="21">
        <v>0.144918872220272</v>
      </c>
      <c r="E16" s="21">
        <v>0.162532836131976</v>
      </c>
      <c r="F16" s="21"/>
      <c r="G16" s="21">
        <v>0.15446119762736499</v>
      </c>
      <c r="H16" s="21">
        <v>0.18903925511389999</v>
      </c>
      <c r="I16" s="21">
        <v>0.14706038716042</v>
      </c>
      <c r="J16" s="21">
        <v>0.139214410981675</v>
      </c>
      <c r="K16" s="21">
        <v>0.139578598614818</v>
      </c>
      <c r="L16" s="21">
        <v>0.15650874775710899</v>
      </c>
      <c r="M16" s="21"/>
      <c r="N16" s="21">
        <v>0.150715959893127</v>
      </c>
      <c r="O16" s="21">
        <v>0.161150828405111</v>
      </c>
      <c r="P16" s="21">
        <v>0.12914082688432801</v>
      </c>
      <c r="Q16" s="21">
        <v>0.17364746657712499</v>
      </c>
      <c r="R16" s="21"/>
      <c r="S16" s="21">
        <v>0.12375847785315</v>
      </c>
      <c r="T16" s="21">
        <v>0.13716916333772899</v>
      </c>
      <c r="U16" s="21">
        <v>0.13634273999893301</v>
      </c>
      <c r="V16" s="21">
        <v>0.124311704168124</v>
      </c>
      <c r="W16" s="21">
        <v>0.15643187531510999</v>
      </c>
      <c r="X16" s="21">
        <v>0.14298488288122699</v>
      </c>
      <c r="Y16" s="21">
        <v>0.179938657432412</v>
      </c>
      <c r="Z16" s="21">
        <v>0.13548424509932699</v>
      </c>
      <c r="AA16" s="21">
        <v>0.172291558622791</v>
      </c>
      <c r="AB16" s="21">
        <v>0.18254550491398799</v>
      </c>
      <c r="AC16" s="21">
        <v>0.19940267899420699</v>
      </c>
      <c r="AD16" s="21">
        <v>0.28689582302922501</v>
      </c>
      <c r="AE16" s="21"/>
      <c r="AF16" s="21">
        <v>0.13029453881525399</v>
      </c>
      <c r="AG16" s="21">
        <v>0.184631734503757</v>
      </c>
      <c r="AH16" s="21">
        <v>0.19230573657614899</v>
      </c>
      <c r="AI16" s="21">
        <v>0.15416638453677201</v>
      </c>
      <c r="AJ16" s="21">
        <v>0.120254760743936</v>
      </c>
      <c r="AK16" s="21">
        <v>0.10876965170649699</v>
      </c>
      <c r="AL16" s="21">
        <v>0.140882503694225</v>
      </c>
      <c r="AM16" s="21">
        <v>0.27180217557090097</v>
      </c>
      <c r="AN16" s="21">
        <v>0.16407192646722299</v>
      </c>
      <c r="AO16" s="21">
        <v>0.134196798905488</v>
      </c>
      <c r="AP16" s="21">
        <v>0.16087971981219101</v>
      </c>
      <c r="AQ16" s="21">
        <v>0.18738852282870699</v>
      </c>
      <c r="AR16" s="21">
        <v>0.10064796402846</v>
      </c>
      <c r="AS16" s="21">
        <v>0.13464453060953399</v>
      </c>
      <c r="AT16" s="21">
        <v>0.15451804413526399</v>
      </c>
      <c r="AU16" s="21">
        <v>8.8136162414295699E-2</v>
      </c>
      <c r="AV16" s="21"/>
      <c r="AW16" s="21">
        <v>0.16165762497264899</v>
      </c>
      <c r="AX16" s="21">
        <v>0.14577899150965001</v>
      </c>
      <c r="AY16" s="21"/>
      <c r="AZ16" s="21">
        <v>0.15046227494643599</v>
      </c>
      <c r="BA16" s="21">
        <v>0.14033953327606499</v>
      </c>
      <c r="BB16" s="21" t="s">
        <v>98</v>
      </c>
      <c r="BC16" s="21">
        <v>0.20551028607116301</v>
      </c>
      <c r="BD16" s="21">
        <v>0.195690933519446</v>
      </c>
      <c r="BE16" s="21">
        <v>0.15974214353931199</v>
      </c>
      <c r="BF16" s="21">
        <v>6.3509706291709905E-2</v>
      </c>
      <c r="BG16" s="21"/>
      <c r="BH16" s="21">
        <v>0.15947935173320699</v>
      </c>
      <c r="BI16" s="21">
        <v>0.14865269331797801</v>
      </c>
      <c r="BJ16" s="21">
        <v>0.17772209078686699</v>
      </c>
      <c r="BK16" s="21"/>
      <c r="BL16" s="21">
        <v>0.14066993472063899</v>
      </c>
      <c r="BM16" s="21">
        <v>0.162574041542179</v>
      </c>
      <c r="BN16" s="21">
        <v>0.110915393323745</v>
      </c>
      <c r="BO16" s="21">
        <v>0.272458721870041</v>
      </c>
      <c r="BP16" s="21">
        <v>0.17582623919026</v>
      </c>
      <c r="BQ16" s="21"/>
      <c r="BR16" s="21">
        <v>0.12674319838138301</v>
      </c>
      <c r="BS16" s="21">
        <v>0.17551398942299101</v>
      </c>
      <c r="BT16" s="21">
        <v>0.13262800532847299</v>
      </c>
    </row>
    <row r="17" spans="2:72" x14ac:dyDescent="0.25">
      <c r="B17" s="15" t="s">
        <v>132</v>
      </c>
      <c r="C17" s="22">
        <v>0.33871199013277797</v>
      </c>
      <c r="D17" s="22">
        <v>0.38442085047816899</v>
      </c>
      <c r="E17" s="22">
        <v>0.296481597101386</v>
      </c>
      <c r="F17" s="22"/>
      <c r="G17" s="22">
        <v>0.320315668281838</v>
      </c>
      <c r="H17" s="22">
        <v>0.24034858927463801</v>
      </c>
      <c r="I17" s="22">
        <v>0.359390872198114</v>
      </c>
      <c r="J17" s="22">
        <v>0.40064543031073102</v>
      </c>
      <c r="K17" s="22">
        <v>0.41094015840096498</v>
      </c>
      <c r="L17" s="22">
        <v>0.31530433305022898</v>
      </c>
      <c r="M17" s="22"/>
      <c r="N17" s="22">
        <v>0.41842340399704098</v>
      </c>
      <c r="O17" s="22">
        <v>0.33898989612401897</v>
      </c>
      <c r="P17" s="22">
        <v>0.37160473062324201</v>
      </c>
      <c r="Q17" s="22">
        <v>0.226742119362768</v>
      </c>
      <c r="R17" s="22"/>
      <c r="S17" s="22">
        <v>0.346232494019721</v>
      </c>
      <c r="T17" s="22">
        <v>0.39861554396450599</v>
      </c>
      <c r="U17" s="22">
        <v>0.40248519115503201</v>
      </c>
      <c r="V17" s="22">
        <v>0.42960190298228901</v>
      </c>
      <c r="W17" s="22">
        <v>0.33996057066824298</v>
      </c>
      <c r="X17" s="22">
        <v>0.35210151783838001</v>
      </c>
      <c r="Y17" s="22">
        <v>0.31787707401160498</v>
      </c>
      <c r="Z17" s="22">
        <v>0.38415089764993099</v>
      </c>
      <c r="AA17" s="22">
        <v>0.30454688705809702</v>
      </c>
      <c r="AB17" s="22">
        <v>0.311931980948774</v>
      </c>
      <c r="AC17" s="22">
        <v>0.15536794737453299</v>
      </c>
      <c r="AD17" s="22">
        <v>6.3234154506414994E-2</v>
      </c>
      <c r="AE17" s="22"/>
      <c r="AF17" s="22">
        <v>0.28985558405789502</v>
      </c>
      <c r="AG17" s="22">
        <v>0.18374275146267299</v>
      </c>
      <c r="AH17" s="22">
        <v>0.22727043112255699</v>
      </c>
      <c r="AI17" s="22">
        <v>0.31433355146138497</v>
      </c>
      <c r="AJ17" s="22">
        <v>0.36460398391482002</v>
      </c>
      <c r="AK17" s="22">
        <v>0.40583742716321303</v>
      </c>
      <c r="AL17" s="22">
        <v>0.39492082907067899</v>
      </c>
      <c r="AM17" s="22">
        <v>0.24271782127042199</v>
      </c>
      <c r="AN17" s="22">
        <v>0.39376664853189702</v>
      </c>
      <c r="AO17" s="22">
        <v>0.44590655489599301</v>
      </c>
      <c r="AP17" s="22">
        <v>0.34221856559504998</v>
      </c>
      <c r="AQ17" s="22">
        <v>0.28813922932489699</v>
      </c>
      <c r="AR17" s="22">
        <v>0.53794664135611603</v>
      </c>
      <c r="AS17" s="22">
        <v>0.46521826047370002</v>
      </c>
      <c r="AT17" s="22">
        <v>0.38111065542440098</v>
      </c>
      <c r="AU17" s="22">
        <v>0.53169181056572101</v>
      </c>
      <c r="AV17" s="22"/>
      <c r="AW17" s="22">
        <v>0.33227686262642903</v>
      </c>
      <c r="AX17" s="22">
        <v>0.34722243219302301</v>
      </c>
      <c r="AY17" s="22"/>
      <c r="AZ17" s="22">
        <v>0.37425347426243299</v>
      </c>
      <c r="BA17" s="22">
        <v>0.405779706468683</v>
      </c>
      <c r="BB17" s="22" t="s">
        <v>98</v>
      </c>
      <c r="BC17" s="22">
        <v>0.195597676459457</v>
      </c>
      <c r="BD17" s="22">
        <v>0.23176039823077299</v>
      </c>
      <c r="BE17" s="22">
        <v>0.27868489671516899</v>
      </c>
      <c r="BF17" s="22">
        <v>0.35774859365487099</v>
      </c>
      <c r="BG17" s="22"/>
      <c r="BH17" s="22">
        <v>0.35620022784338701</v>
      </c>
      <c r="BI17" s="22">
        <v>0.36154009172456902</v>
      </c>
      <c r="BJ17" s="22">
        <v>0.21639777038567501</v>
      </c>
      <c r="BK17" s="22"/>
      <c r="BL17" s="22">
        <v>0.41169680445776602</v>
      </c>
      <c r="BM17" s="22">
        <v>0.33825287615078697</v>
      </c>
      <c r="BN17" s="22">
        <v>0.43082184630741699</v>
      </c>
      <c r="BO17" s="22">
        <v>0.12699825773686199</v>
      </c>
      <c r="BP17" s="22">
        <v>0.20905154441436899</v>
      </c>
      <c r="BQ17" s="22"/>
      <c r="BR17" s="22">
        <v>0.46050568859271701</v>
      </c>
      <c r="BS17" s="22">
        <v>0.31513084537733199</v>
      </c>
      <c r="BT17" s="22">
        <v>0.39225432194228499</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BT22"/>
  <sheetViews>
    <sheetView showGridLines="0" workbookViewId="0">
      <pane xSplit="2" topLeftCell="C1" activePane="topRight" state="frozen"/>
      <selection pane="topRight" activeCell="C14" sqref="C14"/>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173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0.191376902060856</v>
      </c>
      <c r="D9" s="14">
        <v>0.207537456837842</v>
      </c>
      <c r="E9" s="14">
        <v>0.17437572737411899</v>
      </c>
      <c r="F9" s="14"/>
      <c r="G9" s="14">
        <v>0.213148996454946</v>
      </c>
      <c r="H9" s="14">
        <v>0.25854331066905301</v>
      </c>
      <c r="I9" s="14">
        <v>0.222707440093833</v>
      </c>
      <c r="J9" s="14">
        <v>0.211695833186446</v>
      </c>
      <c r="K9" s="14">
        <v>0.15196897441287099</v>
      </c>
      <c r="L9" s="14">
        <v>0.106662292518528</v>
      </c>
      <c r="M9" s="14"/>
      <c r="N9" s="14">
        <v>0.17059841861610001</v>
      </c>
      <c r="O9" s="14">
        <v>0.20558625194962399</v>
      </c>
      <c r="P9" s="14">
        <v>0.164187107811645</v>
      </c>
      <c r="Q9" s="14">
        <v>0.224203584748283</v>
      </c>
      <c r="R9" s="14"/>
      <c r="S9" s="14">
        <v>0.23252162624425901</v>
      </c>
      <c r="T9" s="14">
        <v>0.183078613154465</v>
      </c>
      <c r="U9" s="14">
        <v>0.19285321844393999</v>
      </c>
      <c r="V9" s="14">
        <v>0.116844293436138</v>
      </c>
      <c r="W9" s="14">
        <v>0.197632446010549</v>
      </c>
      <c r="X9" s="14">
        <v>0.16547583757231499</v>
      </c>
      <c r="Y9" s="14">
        <v>0.20967807640017899</v>
      </c>
      <c r="Z9" s="14">
        <v>0.30133331135373098</v>
      </c>
      <c r="AA9" s="14">
        <v>0.22466423905979599</v>
      </c>
      <c r="AB9" s="14">
        <v>0.113272457669961</v>
      </c>
      <c r="AC9" s="14">
        <v>0.24020574427397601</v>
      </c>
      <c r="AD9" s="14">
        <v>0.15302607839100299</v>
      </c>
      <c r="AE9" s="14"/>
      <c r="AF9" s="14">
        <v>0.17699768335534799</v>
      </c>
      <c r="AG9" s="14">
        <v>0.28050990229551698</v>
      </c>
      <c r="AH9" s="14">
        <v>0.195895190642285</v>
      </c>
      <c r="AI9" s="14">
        <v>0.18388032474632901</v>
      </c>
      <c r="AJ9" s="14">
        <v>0.18988772980431801</v>
      </c>
      <c r="AK9" s="14">
        <v>0.187998357190645</v>
      </c>
      <c r="AL9" s="14">
        <v>0.164703791603179</v>
      </c>
      <c r="AM9" s="14">
        <v>0.247789564276573</v>
      </c>
      <c r="AN9" s="14">
        <v>0.17735002838163599</v>
      </c>
      <c r="AO9" s="14">
        <v>0.23394489226690701</v>
      </c>
      <c r="AP9" s="14">
        <v>0.21004625844333999</v>
      </c>
      <c r="AQ9" s="14">
        <v>0.128675706966276</v>
      </c>
      <c r="AR9" s="14">
        <v>0.150548742109334</v>
      </c>
      <c r="AS9" s="14">
        <v>0.19917805531890301</v>
      </c>
      <c r="AT9" s="14">
        <v>0.106157827957189</v>
      </c>
      <c r="AU9" s="14">
        <v>0.194268924298266</v>
      </c>
      <c r="AV9" s="14"/>
      <c r="AW9" s="14">
        <v>0.187202619216501</v>
      </c>
      <c r="AX9" s="14">
        <v>0.19689738199772</v>
      </c>
      <c r="AY9" s="14"/>
      <c r="AZ9" s="14">
        <v>0.13475358943110399</v>
      </c>
      <c r="BA9" s="14">
        <v>0.200382782622161</v>
      </c>
      <c r="BB9" s="14" t="s">
        <v>98</v>
      </c>
      <c r="BC9" s="14">
        <v>0.28923319263299602</v>
      </c>
      <c r="BD9" s="14">
        <v>0.223013361574006</v>
      </c>
      <c r="BE9" s="14">
        <v>0.23623145032679699</v>
      </c>
      <c r="BF9" s="14">
        <v>0.20105879413198799</v>
      </c>
      <c r="BG9" s="14"/>
      <c r="BH9" s="14">
        <v>0.188835918836567</v>
      </c>
      <c r="BI9" s="14">
        <v>0.189356875578956</v>
      </c>
      <c r="BJ9" s="14">
        <v>0.198515405118741</v>
      </c>
      <c r="BK9" s="14"/>
      <c r="BL9" s="14">
        <v>0.161176993141254</v>
      </c>
      <c r="BM9" s="14">
        <v>0.24420482376695099</v>
      </c>
      <c r="BN9" s="14">
        <v>0.15832359535631799</v>
      </c>
      <c r="BO9" s="14">
        <v>0.12409339752920499</v>
      </c>
      <c r="BP9" s="14">
        <v>0.18046133108552201</v>
      </c>
      <c r="BQ9" s="14"/>
      <c r="BR9" s="14">
        <v>0.151909099347314</v>
      </c>
      <c r="BS9" s="14">
        <v>0.22869842898199799</v>
      </c>
      <c r="BT9" s="14">
        <v>0.162566986334893</v>
      </c>
    </row>
    <row r="10" spans="2:72" x14ac:dyDescent="0.25">
      <c r="B10" s="15" t="s">
        <v>126</v>
      </c>
      <c r="C10" s="14">
        <v>0.28957793692092798</v>
      </c>
      <c r="D10" s="14">
        <v>0.26444338985919602</v>
      </c>
      <c r="E10" s="14">
        <v>0.31383758635009801</v>
      </c>
      <c r="F10" s="14"/>
      <c r="G10" s="14">
        <v>0.354697819501542</v>
      </c>
      <c r="H10" s="14">
        <v>0.33354857427941498</v>
      </c>
      <c r="I10" s="14">
        <v>0.32561268204898203</v>
      </c>
      <c r="J10" s="14">
        <v>0.27533886552371101</v>
      </c>
      <c r="K10" s="14">
        <v>0.232131508507914</v>
      </c>
      <c r="L10" s="14">
        <v>0.23092480592039799</v>
      </c>
      <c r="M10" s="14"/>
      <c r="N10" s="14">
        <v>0.28469072596961997</v>
      </c>
      <c r="O10" s="14">
        <v>0.24721896644003299</v>
      </c>
      <c r="P10" s="14">
        <v>0.30747685730721802</v>
      </c>
      <c r="Q10" s="14">
        <v>0.32544266123497301</v>
      </c>
      <c r="R10" s="14"/>
      <c r="S10" s="14">
        <v>0.28291856135090399</v>
      </c>
      <c r="T10" s="14">
        <v>0.31397546839269203</v>
      </c>
      <c r="U10" s="14">
        <v>0.224312588929652</v>
      </c>
      <c r="V10" s="14">
        <v>0.30919657298083503</v>
      </c>
      <c r="W10" s="14">
        <v>0.26536527679510602</v>
      </c>
      <c r="X10" s="14">
        <v>0.34743846600210898</v>
      </c>
      <c r="Y10" s="14">
        <v>0.26295922852242798</v>
      </c>
      <c r="Z10" s="14">
        <v>0.211519206361729</v>
      </c>
      <c r="AA10" s="14">
        <v>0.27642759571366099</v>
      </c>
      <c r="AB10" s="14">
        <v>0.31176504250481701</v>
      </c>
      <c r="AC10" s="14">
        <v>0.31120150834729599</v>
      </c>
      <c r="AD10" s="14">
        <v>0.333403250135762</v>
      </c>
      <c r="AE10" s="14"/>
      <c r="AF10" s="14">
        <v>0.21643202167405201</v>
      </c>
      <c r="AG10" s="14">
        <v>0.224033459961934</v>
      </c>
      <c r="AH10" s="14">
        <v>0.33713090733811901</v>
      </c>
      <c r="AI10" s="14">
        <v>0.242836507056228</v>
      </c>
      <c r="AJ10" s="14">
        <v>0.32087169098287299</v>
      </c>
      <c r="AK10" s="14">
        <v>0.32711142856122999</v>
      </c>
      <c r="AL10" s="14">
        <v>0.33785352288061299</v>
      </c>
      <c r="AM10" s="14">
        <v>0.21533953637313599</v>
      </c>
      <c r="AN10" s="14">
        <v>0.30141701816546401</v>
      </c>
      <c r="AO10" s="14">
        <v>0.28237327788237698</v>
      </c>
      <c r="AP10" s="14">
        <v>0.247507458118295</v>
      </c>
      <c r="AQ10" s="14">
        <v>0.34100192100618598</v>
      </c>
      <c r="AR10" s="14">
        <v>0.22771144089279599</v>
      </c>
      <c r="AS10" s="14">
        <v>0.38990661442878199</v>
      </c>
      <c r="AT10" s="14">
        <v>0.409889165296835</v>
      </c>
      <c r="AU10" s="14">
        <v>0.31656205221163403</v>
      </c>
      <c r="AV10" s="14"/>
      <c r="AW10" s="14">
        <v>0.28670416754779499</v>
      </c>
      <c r="AX10" s="14">
        <v>0.29337849063496402</v>
      </c>
      <c r="AY10" s="14"/>
      <c r="AZ10" s="14">
        <v>0.244216361206295</v>
      </c>
      <c r="BA10" s="14">
        <v>0.30687618078954099</v>
      </c>
      <c r="BB10" s="14" t="s">
        <v>98</v>
      </c>
      <c r="BC10" s="14">
        <v>0.28488440418351002</v>
      </c>
      <c r="BD10" s="14">
        <v>0.37198055395801299</v>
      </c>
      <c r="BE10" s="14">
        <v>0.31014475456298501</v>
      </c>
      <c r="BF10" s="14">
        <v>0.301300834491741</v>
      </c>
      <c r="BG10" s="14"/>
      <c r="BH10" s="14">
        <v>0.26938374882657001</v>
      </c>
      <c r="BI10" s="14">
        <v>0.297664907123871</v>
      </c>
      <c r="BJ10" s="14">
        <v>0.29674313854304801</v>
      </c>
      <c r="BK10" s="14"/>
      <c r="BL10" s="14">
        <v>0.26295548246664202</v>
      </c>
      <c r="BM10" s="14">
        <v>0.321564435545033</v>
      </c>
      <c r="BN10" s="14">
        <v>0.322098051409136</v>
      </c>
      <c r="BO10" s="14">
        <v>0.18060004219084799</v>
      </c>
      <c r="BP10" s="14">
        <v>0.29047809632502403</v>
      </c>
      <c r="BQ10" s="14"/>
      <c r="BR10" s="14">
        <v>0.29024535486384001</v>
      </c>
      <c r="BS10" s="14">
        <v>0.30806277217127997</v>
      </c>
      <c r="BT10" s="14">
        <v>0.297416581202333</v>
      </c>
    </row>
    <row r="11" spans="2:72" ht="30" x14ac:dyDescent="0.25">
      <c r="B11" s="15" t="s">
        <v>127</v>
      </c>
      <c r="C11" s="14">
        <v>0.179283705954594</v>
      </c>
      <c r="D11" s="14">
        <v>0.17918750962586</v>
      </c>
      <c r="E11" s="14">
        <v>0.17961154785546701</v>
      </c>
      <c r="F11" s="14"/>
      <c r="G11" s="14">
        <v>0.21312018228377599</v>
      </c>
      <c r="H11" s="14">
        <v>0.197965463956086</v>
      </c>
      <c r="I11" s="14">
        <v>0.19141751340349</v>
      </c>
      <c r="J11" s="14">
        <v>0.18390426565583901</v>
      </c>
      <c r="K11" s="14">
        <v>0.13615272210888699</v>
      </c>
      <c r="L11" s="14">
        <v>0.15670983056790699</v>
      </c>
      <c r="M11" s="14"/>
      <c r="N11" s="14">
        <v>0.151872522065057</v>
      </c>
      <c r="O11" s="14">
        <v>0.17860467149701201</v>
      </c>
      <c r="P11" s="14">
        <v>0.21907231171385</v>
      </c>
      <c r="Q11" s="14">
        <v>0.175104833536041</v>
      </c>
      <c r="R11" s="14"/>
      <c r="S11" s="14">
        <v>0.21641364417655501</v>
      </c>
      <c r="T11" s="14">
        <v>0.18071950497391501</v>
      </c>
      <c r="U11" s="14">
        <v>0.120362512384021</v>
      </c>
      <c r="V11" s="14">
        <v>0.182159910045363</v>
      </c>
      <c r="W11" s="14">
        <v>0.171180221504564</v>
      </c>
      <c r="X11" s="14">
        <v>0.21203421969595099</v>
      </c>
      <c r="Y11" s="14">
        <v>0.18582742365285199</v>
      </c>
      <c r="Z11" s="14">
        <v>0.15191786174354399</v>
      </c>
      <c r="AA11" s="14">
        <v>0.18772598226611101</v>
      </c>
      <c r="AB11" s="14">
        <v>0.17313138213309001</v>
      </c>
      <c r="AC11" s="14">
        <v>0.10525442982505399</v>
      </c>
      <c r="AD11" s="14">
        <v>0.19821988759987999</v>
      </c>
      <c r="AE11" s="14"/>
      <c r="AF11" s="14">
        <v>0.28683110071142498</v>
      </c>
      <c r="AG11" s="14">
        <v>0.20401444930336299</v>
      </c>
      <c r="AH11" s="14">
        <v>0.179290531622497</v>
      </c>
      <c r="AI11" s="14">
        <v>0.17670578201453899</v>
      </c>
      <c r="AJ11" s="14">
        <v>0.22496288302103601</v>
      </c>
      <c r="AK11" s="14">
        <v>0.19260024228381201</v>
      </c>
      <c r="AL11" s="14">
        <v>0.12895823978913901</v>
      </c>
      <c r="AM11" s="14">
        <v>0.18310495428031501</v>
      </c>
      <c r="AN11" s="14">
        <v>0.176442114294735</v>
      </c>
      <c r="AO11" s="14">
        <v>0.16985719813212999</v>
      </c>
      <c r="AP11" s="14">
        <v>0.13775005220176201</v>
      </c>
      <c r="AQ11" s="14">
        <v>0.15219883087967501</v>
      </c>
      <c r="AR11" s="14">
        <v>0.16344036371818499</v>
      </c>
      <c r="AS11" s="14">
        <v>0.127570242180406</v>
      </c>
      <c r="AT11" s="14">
        <v>0.18106398157901299</v>
      </c>
      <c r="AU11" s="14">
        <v>0.15137457881727601</v>
      </c>
      <c r="AV11" s="14"/>
      <c r="AW11" s="14">
        <v>0.166129328663953</v>
      </c>
      <c r="AX11" s="14">
        <v>0.196680341166585</v>
      </c>
      <c r="AY11" s="14"/>
      <c r="AZ11" s="14">
        <v>0.16829003070442</v>
      </c>
      <c r="BA11" s="14">
        <v>0.16860264457705601</v>
      </c>
      <c r="BB11" s="14" t="s">
        <v>98</v>
      </c>
      <c r="BC11" s="14">
        <v>0.166204165394607</v>
      </c>
      <c r="BD11" s="14">
        <v>0.197159538320127</v>
      </c>
      <c r="BE11" s="14">
        <v>0.19332205113210901</v>
      </c>
      <c r="BF11" s="14">
        <v>0.23059069403934901</v>
      </c>
      <c r="BG11" s="14"/>
      <c r="BH11" s="14">
        <v>0.16278928769704801</v>
      </c>
      <c r="BI11" s="14">
        <v>0.17829643261749301</v>
      </c>
      <c r="BJ11" s="14">
        <v>0.21545132106522799</v>
      </c>
      <c r="BK11" s="14"/>
      <c r="BL11" s="14">
        <v>0.160207376658655</v>
      </c>
      <c r="BM11" s="14">
        <v>0.182779610877427</v>
      </c>
      <c r="BN11" s="14">
        <v>0.14130647439648999</v>
      </c>
      <c r="BO11" s="14">
        <v>0.25249541265021902</v>
      </c>
      <c r="BP11" s="14">
        <v>0.20846759311607599</v>
      </c>
      <c r="BQ11" s="14"/>
      <c r="BR11" s="14">
        <v>0.17534466521414199</v>
      </c>
      <c r="BS11" s="14">
        <v>0.178673083444919</v>
      </c>
      <c r="BT11" s="14">
        <v>0.14739102021978401</v>
      </c>
    </row>
    <row r="12" spans="2:72" x14ac:dyDescent="0.25">
      <c r="B12" s="15" t="s">
        <v>128</v>
      </c>
      <c r="C12" s="14">
        <v>0.15621912849147099</v>
      </c>
      <c r="D12" s="14">
        <v>0.153728655646236</v>
      </c>
      <c r="E12" s="14">
        <v>0.15865750624550301</v>
      </c>
      <c r="F12" s="14"/>
      <c r="G12" s="14">
        <v>0.128690776961464</v>
      </c>
      <c r="H12" s="14">
        <v>5.1831064545535703E-2</v>
      </c>
      <c r="I12" s="14">
        <v>0.124184817218153</v>
      </c>
      <c r="J12" s="14">
        <v>0.16125344104870301</v>
      </c>
      <c r="K12" s="14">
        <v>0.18846958097189501</v>
      </c>
      <c r="L12" s="14">
        <v>0.259797701651105</v>
      </c>
      <c r="M12" s="14"/>
      <c r="N12" s="14">
        <v>0.18801602631230799</v>
      </c>
      <c r="O12" s="14">
        <v>0.16952137401359901</v>
      </c>
      <c r="P12" s="14">
        <v>0.13003266484735901</v>
      </c>
      <c r="Q12" s="14">
        <v>0.13156835488958199</v>
      </c>
      <c r="R12" s="14"/>
      <c r="S12" s="14">
        <v>0.117858799712644</v>
      </c>
      <c r="T12" s="14">
        <v>0.15250895153928901</v>
      </c>
      <c r="U12" s="14">
        <v>0.209955277440804</v>
      </c>
      <c r="V12" s="14">
        <v>0.16118839810725299</v>
      </c>
      <c r="W12" s="14">
        <v>0.14476910487018599</v>
      </c>
      <c r="X12" s="14">
        <v>0.12769032639710001</v>
      </c>
      <c r="Y12" s="14">
        <v>0.16298818087795</v>
      </c>
      <c r="Z12" s="14">
        <v>0.19479181084025901</v>
      </c>
      <c r="AA12" s="14">
        <v>0.14632981901568401</v>
      </c>
      <c r="AB12" s="14">
        <v>0.17958543618929201</v>
      </c>
      <c r="AC12" s="14">
        <v>0.19138797181442599</v>
      </c>
      <c r="AD12" s="14">
        <v>0.144170270648635</v>
      </c>
      <c r="AE12" s="14"/>
      <c r="AF12" s="14">
        <v>6.9860895964811195E-2</v>
      </c>
      <c r="AG12" s="14">
        <v>0.12385399518993701</v>
      </c>
      <c r="AH12" s="14">
        <v>0.16707910400647</v>
      </c>
      <c r="AI12" s="14">
        <v>0.21398154046333401</v>
      </c>
      <c r="AJ12" s="14">
        <v>0.12800855389128901</v>
      </c>
      <c r="AK12" s="14">
        <v>0.134735686238873</v>
      </c>
      <c r="AL12" s="14">
        <v>0.125240276910352</v>
      </c>
      <c r="AM12" s="14">
        <v>0.15148227242110199</v>
      </c>
      <c r="AN12" s="14">
        <v>0.158881300627744</v>
      </c>
      <c r="AO12" s="14">
        <v>0.12938339422301601</v>
      </c>
      <c r="AP12" s="14">
        <v>0.204397647056027</v>
      </c>
      <c r="AQ12" s="14">
        <v>0.147302269639774</v>
      </c>
      <c r="AR12" s="14">
        <v>0.26399332179013302</v>
      </c>
      <c r="AS12" s="14">
        <v>0.110010064438701</v>
      </c>
      <c r="AT12" s="14">
        <v>0.10893199638329799</v>
      </c>
      <c r="AU12" s="14">
        <v>0.18177541823571799</v>
      </c>
      <c r="AV12" s="14"/>
      <c r="AW12" s="14">
        <v>0.16019917379081799</v>
      </c>
      <c r="AX12" s="14">
        <v>0.15095552728328601</v>
      </c>
      <c r="AY12" s="14"/>
      <c r="AZ12" s="14">
        <v>0.20235565878387801</v>
      </c>
      <c r="BA12" s="14">
        <v>0.136954458777935</v>
      </c>
      <c r="BB12" s="14" t="s">
        <v>98</v>
      </c>
      <c r="BC12" s="14">
        <v>0.14926340683300801</v>
      </c>
      <c r="BD12" s="14">
        <v>0.120336935238082</v>
      </c>
      <c r="BE12" s="14">
        <v>0.122927391840291</v>
      </c>
      <c r="BF12" s="14">
        <v>0.12603609722501699</v>
      </c>
      <c r="BG12" s="14"/>
      <c r="BH12" s="14">
        <v>0.165795857308457</v>
      </c>
      <c r="BI12" s="14">
        <v>0.16746561306389199</v>
      </c>
      <c r="BJ12" s="14">
        <v>0.104705132303595</v>
      </c>
      <c r="BK12" s="14"/>
      <c r="BL12" s="14">
        <v>0.19714814355108101</v>
      </c>
      <c r="BM12" s="14">
        <v>0.13282446293434799</v>
      </c>
      <c r="BN12" s="14">
        <v>0.17107475888321899</v>
      </c>
      <c r="BO12" s="14">
        <v>0.163536022696918</v>
      </c>
      <c r="BP12" s="14">
        <v>9.9145414617771294E-2</v>
      </c>
      <c r="BQ12" s="14"/>
      <c r="BR12" s="14">
        <v>0.16550590047352701</v>
      </c>
      <c r="BS12" s="14">
        <v>0.14312035569227899</v>
      </c>
      <c r="BT12" s="14">
        <v>0.22142958807704799</v>
      </c>
    </row>
    <row r="13" spans="2:72" x14ac:dyDescent="0.25">
      <c r="B13" s="15" t="s">
        <v>129</v>
      </c>
      <c r="C13" s="14">
        <v>0.13662386438285101</v>
      </c>
      <c r="D13" s="14">
        <v>0.15552402041448399</v>
      </c>
      <c r="E13" s="14">
        <v>0.119100840284416</v>
      </c>
      <c r="F13" s="14"/>
      <c r="G13" s="14">
        <v>4.2581607265806599E-2</v>
      </c>
      <c r="H13" s="14">
        <v>9.1390323709815605E-2</v>
      </c>
      <c r="I13" s="14">
        <v>9.6706576293615204E-2</v>
      </c>
      <c r="J13" s="14">
        <v>0.13363267072622201</v>
      </c>
      <c r="K13" s="14">
        <v>0.21851801909485799</v>
      </c>
      <c r="L13" s="14">
        <v>0.21646305014821199</v>
      </c>
      <c r="M13" s="14"/>
      <c r="N13" s="14">
        <v>0.17735015736614701</v>
      </c>
      <c r="O13" s="14">
        <v>0.14133571906173101</v>
      </c>
      <c r="P13" s="14">
        <v>0.13451338000278401</v>
      </c>
      <c r="Q13" s="14">
        <v>8.4269904901311699E-2</v>
      </c>
      <c r="R13" s="14"/>
      <c r="S13" s="14">
        <v>0.111540355585203</v>
      </c>
      <c r="T13" s="14">
        <v>0.12896513853164099</v>
      </c>
      <c r="U13" s="14">
        <v>0.185329937911767</v>
      </c>
      <c r="V13" s="14">
        <v>0.18474362258385599</v>
      </c>
      <c r="W13" s="14">
        <v>0.18824058677649899</v>
      </c>
      <c r="X13" s="14">
        <v>0.105134998599015</v>
      </c>
      <c r="Y13" s="14">
        <v>0.143132245869737</v>
      </c>
      <c r="Z13" s="14">
        <v>5.6023924335574002E-2</v>
      </c>
      <c r="AA13" s="14">
        <v>0.119403615101028</v>
      </c>
      <c r="AB13" s="14">
        <v>0.15055055176527399</v>
      </c>
      <c r="AC13" s="14">
        <v>0.123394946335455</v>
      </c>
      <c r="AD13" s="14">
        <v>0.12072878961083799</v>
      </c>
      <c r="AE13" s="14"/>
      <c r="AF13" s="14">
        <v>0.16580776927772201</v>
      </c>
      <c r="AG13" s="14">
        <v>8.03409977118833E-2</v>
      </c>
      <c r="AH13" s="14">
        <v>6.6624023669862906E-2</v>
      </c>
      <c r="AI13" s="14">
        <v>0.15274818356526701</v>
      </c>
      <c r="AJ13" s="14">
        <v>9.3089129224169204E-2</v>
      </c>
      <c r="AK13" s="14">
        <v>0.10888883023328801</v>
      </c>
      <c r="AL13" s="14">
        <v>0.213820981200495</v>
      </c>
      <c r="AM13" s="14">
        <v>0.16443163966846</v>
      </c>
      <c r="AN13" s="14">
        <v>0.16065439793885</v>
      </c>
      <c r="AO13" s="14">
        <v>0.14498759571626199</v>
      </c>
      <c r="AP13" s="14">
        <v>0.17730170675037599</v>
      </c>
      <c r="AQ13" s="14">
        <v>0.176782747051699</v>
      </c>
      <c r="AR13" s="14">
        <v>0.13508892569275599</v>
      </c>
      <c r="AS13" s="14">
        <v>0.17333502363320799</v>
      </c>
      <c r="AT13" s="14">
        <v>0.193957028783665</v>
      </c>
      <c r="AU13" s="14">
        <v>0.113801543605348</v>
      </c>
      <c r="AV13" s="14"/>
      <c r="AW13" s="14">
        <v>0.156612785057304</v>
      </c>
      <c r="AX13" s="14">
        <v>0.11018856048577499</v>
      </c>
      <c r="AY13" s="14"/>
      <c r="AZ13" s="14">
        <v>0.21274687272669399</v>
      </c>
      <c r="BA13" s="14">
        <v>0.137260710751546</v>
      </c>
      <c r="BB13" s="14" t="s">
        <v>98</v>
      </c>
      <c r="BC13" s="14">
        <v>5.2228451255507298E-2</v>
      </c>
      <c r="BD13" s="14">
        <v>2.93637257805133E-2</v>
      </c>
      <c r="BE13" s="14">
        <v>9.5028781710809099E-2</v>
      </c>
      <c r="BF13" s="14">
        <v>3.3836403639262803E-2</v>
      </c>
      <c r="BG13" s="14"/>
      <c r="BH13" s="14">
        <v>0.17769336968023899</v>
      </c>
      <c r="BI13" s="14">
        <v>0.12412025102072601</v>
      </c>
      <c r="BJ13" s="14">
        <v>0.10356750076897001</v>
      </c>
      <c r="BK13" s="14"/>
      <c r="BL13" s="14">
        <v>0.19217090177339399</v>
      </c>
      <c r="BM13" s="14">
        <v>7.8500266129141294E-2</v>
      </c>
      <c r="BN13" s="14">
        <v>0.17529777704296001</v>
      </c>
      <c r="BO13" s="14">
        <v>0.27927512493280998</v>
      </c>
      <c r="BP13" s="14">
        <v>0.128219523080601</v>
      </c>
      <c r="BQ13" s="14"/>
      <c r="BR13" s="14">
        <v>0.19651934471010299</v>
      </c>
      <c r="BS13" s="14">
        <v>0.10371223402973299</v>
      </c>
      <c r="BT13" s="14">
        <v>0.137099194768634</v>
      </c>
    </row>
    <row r="14" spans="2:72" x14ac:dyDescent="0.25">
      <c r="B14" s="15" t="s">
        <v>92</v>
      </c>
      <c r="C14" s="14">
        <v>4.6918462189300403E-2</v>
      </c>
      <c r="D14" s="14">
        <v>3.9578967616381702E-2</v>
      </c>
      <c r="E14" s="14">
        <v>5.4416791890397102E-2</v>
      </c>
      <c r="F14" s="14"/>
      <c r="G14" s="14">
        <v>4.7760617532465299E-2</v>
      </c>
      <c r="H14" s="14">
        <v>6.6721262840095399E-2</v>
      </c>
      <c r="I14" s="14">
        <v>3.9370970941927402E-2</v>
      </c>
      <c r="J14" s="14">
        <v>3.41749238590792E-2</v>
      </c>
      <c r="K14" s="14">
        <v>7.2759194903574104E-2</v>
      </c>
      <c r="L14" s="14">
        <v>2.9442319193849899E-2</v>
      </c>
      <c r="M14" s="14"/>
      <c r="N14" s="14">
        <v>2.7472149670767901E-2</v>
      </c>
      <c r="O14" s="14">
        <v>5.7733017038000899E-2</v>
      </c>
      <c r="P14" s="14">
        <v>4.4717678317143697E-2</v>
      </c>
      <c r="Q14" s="14">
        <v>5.9410660689809103E-2</v>
      </c>
      <c r="R14" s="14"/>
      <c r="S14" s="14">
        <v>3.8747012930434498E-2</v>
      </c>
      <c r="T14" s="14">
        <v>4.0752323407998101E-2</v>
      </c>
      <c r="U14" s="14">
        <v>6.7186464889816402E-2</v>
      </c>
      <c r="V14" s="14">
        <v>4.5867202846554198E-2</v>
      </c>
      <c r="W14" s="14">
        <v>3.2812364043096502E-2</v>
      </c>
      <c r="X14" s="14">
        <v>4.2226151733508799E-2</v>
      </c>
      <c r="Y14" s="14">
        <v>3.5414844676854199E-2</v>
      </c>
      <c r="Z14" s="14">
        <v>8.44138853651622E-2</v>
      </c>
      <c r="AA14" s="14">
        <v>4.5448748843720098E-2</v>
      </c>
      <c r="AB14" s="14">
        <v>7.1695129737565699E-2</v>
      </c>
      <c r="AC14" s="14">
        <v>2.8555399403793098E-2</v>
      </c>
      <c r="AD14" s="14">
        <v>5.0451723613882601E-2</v>
      </c>
      <c r="AE14" s="14"/>
      <c r="AF14" s="14">
        <v>8.4070529016641096E-2</v>
      </c>
      <c r="AG14" s="14">
        <v>8.7247195537366207E-2</v>
      </c>
      <c r="AH14" s="14">
        <v>5.3980242720765903E-2</v>
      </c>
      <c r="AI14" s="14">
        <v>2.9847662154303099E-2</v>
      </c>
      <c r="AJ14" s="14">
        <v>4.3180013076315103E-2</v>
      </c>
      <c r="AK14" s="14">
        <v>4.8665455492152197E-2</v>
      </c>
      <c r="AL14" s="14">
        <v>2.9423187616222299E-2</v>
      </c>
      <c r="AM14" s="14">
        <v>3.7852032980412897E-2</v>
      </c>
      <c r="AN14" s="14">
        <v>2.5255140591570999E-2</v>
      </c>
      <c r="AO14" s="14">
        <v>3.9453641779309101E-2</v>
      </c>
      <c r="AP14" s="14">
        <v>2.2996877430200201E-2</v>
      </c>
      <c r="AQ14" s="14">
        <v>5.4038524456390298E-2</v>
      </c>
      <c r="AR14" s="14">
        <v>5.9217205796795999E-2</v>
      </c>
      <c r="AS14" s="14">
        <v>0</v>
      </c>
      <c r="AT14" s="14">
        <v>0</v>
      </c>
      <c r="AU14" s="14">
        <v>4.2217482831758697E-2</v>
      </c>
      <c r="AV14" s="14"/>
      <c r="AW14" s="14">
        <v>4.3151925723628901E-2</v>
      </c>
      <c r="AX14" s="14">
        <v>5.1899698431670603E-2</v>
      </c>
      <c r="AY14" s="14"/>
      <c r="AZ14" s="14">
        <v>3.7637487147608999E-2</v>
      </c>
      <c r="BA14" s="14">
        <v>4.99232224817606E-2</v>
      </c>
      <c r="BB14" s="14" t="s">
        <v>98</v>
      </c>
      <c r="BC14" s="14">
        <v>5.8186379700372201E-2</v>
      </c>
      <c r="BD14" s="14">
        <v>5.8145885129258799E-2</v>
      </c>
      <c r="BE14" s="14">
        <v>4.2345570427009302E-2</v>
      </c>
      <c r="BF14" s="14">
        <v>0.10717717647264199</v>
      </c>
      <c r="BG14" s="14"/>
      <c r="BH14" s="14">
        <v>3.5501817651119601E-2</v>
      </c>
      <c r="BI14" s="14">
        <v>4.3095920595061302E-2</v>
      </c>
      <c r="BJ14" s="14">
        <v>8.1017502200418701E-2</v>
      </c>
      <c r="BK14" s="14"/>
      <c r="BL14" s="14">
        <v>2.63411024089754E-2</v>
      </c>
      <c r="BM14" s="14">
        <v>4.0126400747098799E-2</v>
      </c>
      <c r="BN14" s="14">
        <v>3.18993429118773E-2</v>
      </c>
      <c r="BO14" s="14">
        <v>0</v>
      </c>
      <c r="BP14" s="14">
        <v>9.3228041775005002E-2</v>
      </c>
      <c r="BQ14" s="14"/>
      <c r="BR14" s="14">
        <v>2.0475635391074502E-2</v>
      </c>
      <c r="BS14" s="14">
        <v>3.7733125679791799E-2</v>
      </c>
      <c r="BT14" s="14">
        <v>3.4096629397308099E-2</v>
      </c>
    </row>
    <row r="15" spans="2:72" x14ac:dyDescent="0.25">
      <c r="B15" s="15" t="s">
        <v>130</v>
      </c>
      <c r="C15" s="21">
        <v>0.48095483898178398</v>
      </c>
      <c r="D15" s="21">
        <v>0.47198084669703799</v>
      </c>
      <c r="E15" s="21">
        <v>0.488213313724217</v>
      </c>
      <c r="F15" s="21"/>
      <c r="G15" s="21">
        <v>0.567846815956488</v>
      </c>
      <c r="H15" s="21">
        <v>0.59209188494846798</v>
      </c>
      <c r="I15" s="21">
        <v>0.548320122142815</v>
      </c>
      <c r="J15" s="21">
        <v>0.48703469871015698</v>
      </c>
      <c r="K15" s="21">
        <v>0.38410048292078502</v>
      </c>
      <c r="L15" s="21">
        <v>0.33758709843892598</v>
      </c>
      <c r="M15" s="21"/>
      <c r="N15" s="21">
        <v>0.45528914458572001</v>
      </c>
      <c r="O15" s="21">
        <v>0.45280521838965698</v>
      </c>
      <c r="P15" s="21">
        <v>0.47166396511886299</v>
      </c>
      <c r="Q15" s="21">
        <v>0.54964624598325595</v>
      </c>
      <c r="R15" s="21"/>
      <c r="S15" s="21">
        <v>0.51544018759516397</v>
      </c>
      <c r="T15" s="21">
        <v>0.49705408154715602</v>
      </c>
      <c r="U15" s="21">
        <v>0.41716580737359199</v>
      </c>
      <c r="V15" s="21">
        <v>0.42604086641697397</v>
      </c>
      <c r="W15" s="21">
        <v>0.46299772280565499</v>
      </c>
      <c r="X15" s="21">
        <v>0.51291430357442502</v>
      </c>
      <c r="Y15" s="21">
        <v>0.47263730492260703</v>
      </c>
      <c r="Z15" s="21">
        <v>0.51285251771546003</v>
      </c>
      <c r="AA15" s="21">
        <v>0.50109183477345698</v>
      </c>
      <c r="AB15" s="21">
        <v>0.42503750017477798</v>
      </c>
      <c r="AC15" s="21">
        <v>0.55140725262127199</v>
      </c>
      <c r="AD15" s="21">
        <v>0.48642932852676501</v>
      </c>
      <c r="AE15" s="21"/>
      <c r="AF15" s="21">
        <v>0.3934297050294</v>
      </c>
      <c r="AG15" s="21">
        <v>0.50454336225745</v>
      </c>
      <c r="AH15" s="21">
        <v>0.53302609798040401</v>
      </c>
      <c r="AI15" s="21">
        <v>0.42671683180255698</v>
      </c>
      <c r="AJ15" s="21">
        <v>0.51075942078719005</v>
      </c>
      <c r="AK15" s="21">
        <v>0.51510978575187505</v>
      </c>
      <c r="AL15" s="21">
        <v>0.50255731448379204</v>
      </c>
      <c r="AM15" s="21">
        <v>0.46312910064970902</v>
      </c>
      <c r="AN15" s="21">
        <v>0.47876704654710001</v>
      </c>
      <c r="AO15" s="21">
        <v>0.51631817014928305</v>
      </c>
      <c r="AP15" s="21">
        <v>0.45755371656163502</v>
      </c>
      <c r="AQ15" s="21">
        <v>0.46967762797246099</v>
      </c>
      <c r="AR15" s="21">
        <v>0.37826018300212999</v>
      </c>
      <c r="AS15" s="21">
        <v>0.58908466974768503</v>
      </c>
      <c r="AT15" s="21">
        <v>0.51604699325402403</v>
      </c>
      <c r="AU15" s="21">
        <v>0.51083097650989995</v>
      </c>
      <c r="AV15" s="21"/>
      <c r="AW15" s="21">
        <v>0.47390678676429698</v>
      </c>
      <c r="AX15" s="21">
        <v>0.49027587263268402</v>
      </c>
      <c r="AY15" s="21"/>
      <c r="AZ15" s="21">
        <v>0.37896995063739802</v>
      </c>
      <c r="BA15" s="21">
        <v>0.50725896341170196</v>
      </c>
      <c r="BB15" s="21" t="s">
        <v>98</v>
      </c>
      <c r="BC15" s="21">
        <v>0.57411759681650598</v>
      </c>
      <c r="BD15" s="21">
        <v>0.59499391553201897</v>
      </c>
      <c r="BE15" s="21">
        <v>0.546376204889782</v>
      </c>
      <c r="BF15" s="21">
        <v>0.50235962862372896</v>
      </c>
      <c r="BG15" s="21"/>
      <c r="BH15" s="21">
        <v>0.45821966766313699</v>
      </c>
      <c r="BI15" s="21">
        <v>0.48702178270282798</v>
      </c>
      <c r="BJ15" s="21">
        <v>0.49525854366178901</v>
      </c>
      <c r="BK15" s="21"/>
      <c r="BL15" s="21">
        <v>0.42413247560789502</v>
      </c>
      <c r="BM15" s="21">
        <v>0.56576925931198396</v>
      </c>
      <c r="BN15" s="21">
        <v>0.48042164676545401</v>
      </c>
      <c r="BO15" s="21">
        <v>0.30469343972005303</v>
      </c>
      <c r="BP15" s="21">
        <v>0.47093942741054601</v>
      </c>
      <c r="BQ15" s="21"/>
      <c r="BR15" s="21">
        <v>0.44215445421115401</v>
      </c>
      <c r="BS15" s="21">
        <v>0.53676120115327697</v>
      </c>
      <c r="BT15" s="21">
        <v>0.45998356753722602</v>
      </c>
    </row>
    <row r="16" spans="2:72" x14ac:dyDescent="0.25">
      <c r="B16" s="15" t="s">
        <v>131</v>
      </c>
      <c r="C16" s="21">
        <v>0.29284299287432197</v>
      </c>
      <c r="D16" s="21">
        <v>0.30925267606071999</v>
      </c>
      <c r="E16" s="21">
        <v>0.27775834652991899</v>
      </c>
      <c r="F16" s="21"/>
      <c r="G16" s="21">
        <v>0.17127238422727001</v>
      </c>
      <c r="H16" s="21">
        <v>0.143221388255351</v>
      </c>
      <c r="I16" s="21">
        <v>0.22089139351176801</v>
      </c>
      <c r="J16" s="21">
        <v>0.29488611177492502</v>
      </c>
      <c r="K16" s="21">
        <v>0.406987600066753</v>
      </c>
      <c r="L16" s="21">
        <v>0.47626075179931698</v>
      </c>
      <c r="M16" s="21"/>
      <c r="N16" s="21">
        <v>0.36536618367845503</v>
      </c>
      <c r="O16" s="21">
        <v>0.31085709307532999</v>
      </c>
      <c r="P16" s="21">
        <v>0.26454604485014299</v>
      </c>
      <c r="Q16" s="21">
        <v>0.21583825979089399</v>
      </c>
      <c r="R16" s="21"/>
      <c r="S16" s="21">
        <v>0.22939915529784699</v>
      </c>
      <c r="T16" s="21">
        <v>0.28147409007092999</v>
      </c>
      <c r="U16" s="21">
        <v>0.395285215352571</v>
      </c>
      <c r="V16" s="21">
        <v>0.34593202069110901</v>
      </c>
      <c r="W16" s="21">
        <v>0.33300969164668398</v>
      </c>
      <c r="X16" s="21">
        <v>0.232825324996115</v>
      </c>
      <c r="Y16" s="21">
        <v>0.30612042674768702</v>
      </c>
      <c r="Z16" s="21">
        <v>0.250815735175833</v>
      </c>
      <c r="AA16" s="21">
        <v>0.26573343411671102</v>
      </c>
      <c r="AB16" s="21">
        <v>0.330135987954566</v>
      </c>
      <c r="AC16" s="21">
        <v>0.31478291814988102</v>
      </c>
      <c r="AD16" s="21">
        <v>0.26489906025947202</v>
      </c>
      <c r="AE16" s="21"/>
      <c r="AF16" s="21">
        <v>0.23566866524253299</v>
      </c>
      <c r="AG16" s="21">
        <v>0.204194992901821</v>
      </c>
      <c r="AH16" s="21">
        <v>0.233703127676333</v>
      </c>
      <c r="AI16" s="21">
        <v>0.36672972402859999</v>
      </c>
      <c r="AJ16" s="21">
        <v>0.22109768311545899</v>
      </c>
      <c r="AK16" s="21">
        <v>0.24362451647216099</v>
      </c>
      <c r="AL16" s="21">
        <v>0.33906125811084697</v>
      </c>
      <c r="AM16" s="21">
        <v>0.31591391208956299</v>
      </c>
      <c r="AN16" s="21">
        <v>0.31953569856659397</v>
      </c>
      <c r="AO16" s="21">
        <v>0.274370989939277</v>
      </c>
      <c r="AP16" s="21">
        <v>0.38169935380640302</v>
      </c>
      <c r="AQ16" s="21">
        <v>0.32408501669147399</v>
      </c>
      <c r="AR16" s="21">
        <v>0.39908224748289001</v>
      </c>
      <c r="AS16" s="21">
        <v>0.283345088071909</v>
      </c>
      <c r="AT16" s="21">
        <v>0.30288902516696398</v>
      </c>
      <c r="AU16" s="21">
        <v>0.29557696184106602</v>
      </c>
      <c r="AV16" s="21"/>
      <c r="AW16" s="21">
        <v>0.31681195884812202</v>
      </c>
      <c r="AX16" s="21">
        <v>0.26114408776906001</v>
      </c>
      <c r="AY16" s="21"/>
      <c r="AZ16" s="21">
        <v>0.41510253151057203</v>
      </c>
      <c r="BA16" s="21">
        <v>0.274215169529481</v>
      </c>
      <c r="BB16" s="21" t="s">
        <v>98</v>
      </c>
      <c r="BC16" s="21">
        <v>0.201491858088515</v>
      </c>
      <c r="BD16" s="21">
        <v>0.149700661018595</v>
      </c>
      <c r="BE16" s="21">
        <v>0.2179561735511</v>
      </c>
      <c r="BF16" s="21">
        <v>0.15987250086427901</v>
      </c>
      <c r="BG16" s="21"/>
      <c r="BH16" s="21">
        <v>0.34348922698869599</v>
      </c>
      <c r="BI16" s="21">
        <v>0.29158586408461801</v>
      </c>
      <c r="BJ16" s="21">
        <v>0.20827263307256499</v>
      </c>
      <c r="BK16" s="21"/>
      <c r="BL16" s="21">
        <v>0.38931904532447398</v>
      </c>
      <c r="BM16" s="21">
        <v>0.21132472906349001</v>
      </c>
      <c r="BN16" s="21">
        <v>0.346372535926179</v>
      </c>
      <c r="BO16" s="21">
        <v>0.44281114762972801</v>
      </c>
      <c r="BP16" s="21">
        <v>0.22736493769837299</v>
      </c>
      <c r="BQ16" s="21"/>
      <c r="BR16" s="21">
        <v>0.36202524518363</v>
      </c>
      <c r="BS16" s="21">
        <v>0.246832589722012</v>
      </c>
      <c r="BT16" s="21">
        <v>0.35852878284568201</v>
      </c>
    </row>
    <row r="17" spans="2:72" x14ac:dyDescent="0.25">
      <c r="B17" s="15" t="s">
        <v>132</v>
      </c>
      <c r="C17" s="22">
        <v>0.18811184610746201</v>
      </c>
      <c r="D17" s="22">
        <v>0.162728170636318</v>
      </c>
      <c r="E17" s="22">
        <v>0.21045496719429799</v>
      </c>
      <c r="F17" s="22"/>
      <c r="G17" s="22">
        <v>0.39657443172921802</v>
      </c>
      <c r="H17" s="22">
        <v>0.44887049669311602</v>
      </c>
      <c r="I17" s="22">
        <v>0.32742872863104699</v>
      </c>
      <c r="J17" s="22">
        <v>0.19214858693523101</v>
      </c>
      <c r="K17" s="22">
        <v>-2.2887117145967799E-2</v>
      </c>
      <c r="L17" s="22">
        <v>-0.138673653360391</v>
      </c>
      <c r="M17" s="22"/>
      <c r="N17" s="22">
        <v>8.9922960907265301E-2</v>
      </c>
      <c r="O17" s="22">
        <v>0.14194812531432699</v>
      </c>
      <c r="P17" s="22">
        <v>0.20711792026872</v>
      </c>
      <c r="Q17" s="22">
        <v>0.33380798619236202</v>
      </c>
      <c r="R17" s="22"/>
      <c r="S17" s="22">
        <v>0.28604103229731698</v>
      </c>
      <c r="T17" s="22">
        <v>0.215579991476226</v>
      </c>
      <c r="U17" s="22">
        <v>2.1880592021021199E-2</v>
      </c>
      <c r="V17" s="22">
        <v>8.01088457258642E-2</v>
      </c>
      <c r="W17" s="22">
        <v>0.12998803115897001</v>
      </c>
      <c r="X17" s="22">
        <v>0.28008897857831</v>
      </c>
      <c r="Y17" s="22">
        <v>0.166516878174921</v>
      </c>
      <c r="Z17" s="22">
        <v>0.26203678253962698</v>
      </c>
      <c r="AA17" s="22">
        <v>0.23535840065674599</v>
      </c>
      <c r="AB17" s="22">
        <v>9.49015122202123E-2</v>
      </c>
      <c r="AC17" s="22">
        <v>0.236624334471391</v>
      </c>
      <c r="AD17" s="22">
        <v>0.221530268267293</v>
      </c>
      <c r="AE17" s="22"/>
      <c r="AF17" s="22">
        <v>0.15776103978686701</v>
      </c>
      <c r="AG17" s="22">
        <v>0.30034836935562997</v>
      </c>
      <c r="AH17" s="22">
        <v>0.29932297030407101</v>
      </c>
      <c r="AI17" s="22">
        <v>5.9987107773956598E-2</v>
      </c>
      <c r="AJ17" s="22">
        <v>0.28966173767173198</v>
      </c>
      <c r="AK17" s="22">
        <v>0.271485269279714</v>
      </c>
      <c r="AL17" s="22">
        <v>0.16349605637294501</v>
      </c>
      <c r="AM17" s="22">
        <v>0.14721518856014601</v>
      </c>
      <c r="AN17" s="22">
        <v>0.15923134798050601</v>
      </c>
      <c r="AO17" s="22">
        <v>0.241947180210006</v>
      </c>
      <c r="AP17" s="22">
        <v>7.5854362755232593E-2</v>
      </c>
      <c r="AQ17" s="22">
        <v>0.14559261128098799</v>
      </c>
      <c r="AR17" s="22">
        <v>-2.0822064480759999E-2</v>
      </c>
      <c r="AS17" s="22">
        <v>0.30573958167577697</v>
      </c>
      <c r="AT17" s="22">
        <v>0.21315796808706</v>
      </c>
      <c r="AU17" s="22">
        <v>0.21525401466883301</v>
      </c>
      <c r="AV17" s="22"/>
      <c r="AW17" s="22">
        <v>0.15709482791617499</v>
      </c>
      <c r="AX17" s="22">
        <v>0.22913178486362401</v>
      </c>
      <c r="AY17" s="22"/>
      <c r="AZ17" s="22">
        <v>-3.6132580873173802E-2</v>
      </c>
      <c r="BA17" s="22">
        <v>0.23304379388222099</v>
      </c>
      <c r="BB17" s="22" t="s">
        <v>98</v>
      </c>
      <c r="BC17" s="22">
        <v>0.37262573872799098</v>
      </c>
      <c r="BD17" s="22">
        <v>0.445293254513424</v>
      </c>
      <c r="BE17" s="22">
        <v>0.32842003133868303</v>
      </c>
      <c r="BF17" s="22">
        <v>0.34248712775945001</v>
      </c>
      <c r="BG17" s="22"/>
      <c r="BH17" s="22">
        <v>0.11473044067444101</v>
      </c>
      <c r="BI17" s="22">
        <v>0.19543591861821</v>
      </c>
      <c r="BJ17" s="22">
        <v>0.28698591058922401</v>
      </c>
      <c r="BK17" s="22"/>
      <c r="BL17" s="22">
        <v>3.48134302834208E-2</v>
      </c>
      <c r="BM17" s="22">
        <v>0.35444453024849498</v>
      </c>
      <c r="BN17" s="22">
        <v>0.13404911083927501</v>
      </c>
      <c r="BO17" s="22">
        <v>-0.13811770790967501</v>
      </c>
      <c r="BP17" s="22">
        <v>0.24357448971217299</v>
      </c>
      <c r="BQ17" s="22"/>
      <c r="BR17" s="22">
        <v>8.0129209027524101E-2</v>
      </c>
      <c r="BS17" s="22">
        <v>0.28992861143126603</v>
      </c>
      <c r="BT17" s="22">
        <v>0.10145478469154399</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BT18"/>
  <sheetViews>
    <sheetView showGridLines="0" workbookViewId="0">
      <pane xSplit="2" topLeftCell="C1" activePane="topRight" state="frozen"/>
      <selection pane="topRight" activeCell="G11" sqref="G11:L1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178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60" x14ac:dyDescent="0.25">
      <c r="B9" s="15" t="s">
        <v>174</v>
      </c>
      <c r="C9" s="14">
        <v>0.17313049794347701</v>
      </c>
      <c r="D9" s="14">
        <v>0.16258362221688399</v>
      </c>
      <c r="E9" s="14">
        <v>0.17958859640812</v>
      </c>
      <c r="F9" s="14"/>
      <c r="G9" s="14">
        <v>0.29310948224497502</v>
      </c>
      <c r="H9" s="14">
        <v>0.20338728560376401</v>
      </c>
      <c r="I9" s="14">
        <v>0.21858632614111001</v>
      </c>
      <c r="J9" s="14">
        <v>0.14805525057914901</v>
      </c>
      <c r="K9" s="14">
        <v>9.96761491644471E-2</v>
      </c>
      <c r="L9" s="14">
        <v>0.10065309123281201</v>
      </c>
      <c r="M9" s="14"/>
      <c r="N9" s="14">
        <v>0.150959513185182</v>
      </c>
      <c r="O9" s="14">
        <v>0.16426803136607199</v>
      </c>
      <c r="P9" s="14">
        <v>0.19797654192188199</v>
      </c>
      <c r="Q9" s="14">
        <v>0.18294018619990399</v>
      </c>
      <c r="R9" s="14"/>
      <c r="S9" s="14">
        <v>0.196051619702377</v>
      </c>
      <c r="T9" s="14">
        <v>0.146621041378594</v>
      </c>
      <c r="U9" s="14">
        <v>0.18065123154159601</v>
      </c>
      <c r="V9" s="14">
        <v>0.123801221578307</v>
      </c>
      <c r="W9" s="14">
        <v>0.15175625985819299</v>
      </c>
      <c r="X9" s="14">
        <v>0.17432868494203699</v>
      </c>
      <c r="Y9" s="14">
        <v>0.171730619459598</v>
      </c>
      <c r="Z9" s="14">
        <v>0.24399658643174199</v>
      </c>
      <c r="AA9" s="14">
        <v>0.215184817768451</v>
      </c>
      <c r="AB9" s="14">
        <v>0.14300337772687099</v>
      </c>
      <c r="AC9" s="14">
        <v>0.19518683603071499</v>
      </c>
      <c r="AD9" s="14">
        <v>0.163984934927808</v>
      </c>
      <c r="AE9" s="14"/>
      <c r="AF9" s="14">
        <v>0.34212628465047501</v>
      </c>
      <c r="AG9" s="14">
        <v>0.18627914682525901</v>
      </c>
      <c r="AH9" s="14">
        <v>0.176362206513963</v>
      </c>
      <c r="AI9" s="14">
        <v>0.15672001997910501</v>
      </c>
      <c r="AJ9" s="14">
        <v>0.113710850768404</v>
      </c>
      <c r="AK9" s="14">
        <v>0.23652004455362</v>
      </c>
      <c r="AL9" s="14">
        <v>0.16013419943239701</v>
      </c>
      <c r="AM9" s="14">
        <v>0.22981935633883599</v>
      </c>
      <c r="AN9" s="14">
        <v>0.157420921051135</v>
      </c>
      <c r="AO9" s="14">
        <v>0.18877567342947699</v>
      </c>
      <c r="AP9" s="14">
        <v>0.15933496610678199</v>
      </c>
      <c r="AQ9" s="14">
        <v>0.22080059514200501</v>
      </c>
      <c r="AR9" s="14">
        <v>0.17774313167588501</v>
      </c>
      <c r="AS9" s="14">
        <v>0.14905461495715899</v>
      </c>
      <c r="AT9" s="14">
        <v>9.5682173510926505E-2</v>
      </c>
      <c r="AU9" s="14">
        <v>0.11729599041608101</v>
      </c>
      <c r="AV9" s="14"/>
      <c r="AW9" s="14">
        <v>0.15913390718498099</v>
      </c>
      <c r="AX9" s="14">
        <v>0.19164095862566499</v>
      </c>
      <c r="AY9" s="14"/>
      <c r="AZ9" s="14">
        <v>0.107917002221136</v>
      </c>
      <c r="BA9" s="14">
        <v>0.16919694681228001</v>
      </c>
      <c r="BB9" s="14" t="s">
        <v>98</v>
      </c>
      <c r="BC9" s="14">
        <v>0.23343669616201901</v>
      </c>
      <c r="BD9" s="14">
        <v>0.25231326457874698</v>
      </c>
      <c r="BE9" s="14">
        <v>0.22767848764113999</v>
      </c>
      <c r="BF9" s="14">
        <v>0.25506403729027999</v>
      </c>
      <c r="BG9" s="14"/>
      <c r="BH9" s="14">
        <v>0.15138546647894099</v>
      </c>
      <c r="BI9" s="14">
        <v>0.17023703766047199</v>
      </c>
      <c r="BJ9" s="14">
        <v>0.18626742544177999</v>
      </c>
      <c r="BK9" s="14"/>
      <c r="BL9" s="14">
        <v>0.126887518031014</v>
      </c>
      <c r="BM9" s="14">
        <v>0.21544199926994301</v>
      </c>
      <c r="BN9" s="14">
        <v>0.145427596548838</v>
      </c>
      <c r="BO9" s="14">
        <v>0.11001197298054401</v>
      </c>
      <c r="BP9" s="14">
        <v>0.18955688002159099</v>
      </c>
      <c r="BQ9" s="14"/>
      <c r="BR9" s="14">
        <v>0.128584511049156</v>
      </c>
      <c r="BS9" s="14">
        <v>0.20259828743654601</v>
      </c>
      <c r="BT9" s="14">
        <v>0.100134645754459</v>
      </c>
    </row>
    <row r="10" spans="2:72" ht="60" x14ac:dyDescent="0.25">
      <c r="B10" s="15" t="s">
        <v>175</v>
      </c>
      <c r="C10" s="14">
        <v>0.21642806529358999</v>
      </c>
      <c r="D10" s="14">
        <v>0.25987630044650001</v>
      </c>
      <c r="E10" s="14">
        <v>0.17546814758652901</v>
      </c>
      <c r="F10" s="14"/>
      <c r="G10" s="14">
        <v>0.19188544745587199</v>
      </c>
      <c r="H10" s="14">
        <v>0.17288017572731901</v>
      </c>
      <c r="I10" s="14">
        <v>0.16186933694726</v>
      </c>
      <c r="J10" s="14">
        <v>0.22380973359916301</v>
      </c>
      <c r="K10" s="14">
        <v>0.26726773194759601</v>
      </c>
      <c r="L10" s="14">
        <v>0.272601969046465</v>
      </c>
      <c r="M10" s="14"/>
      <c r="N10" s="14">
        <v>0.28993306258581902</v>
      </c>
      <c r="O10" s="14">
        <v>0.201942146332135</v>
      </c>
      <c r="P10" s="14">
        <v>0.207689875871642</v>
      </c>
      <c r="Q10" s="14">
        <v>0.159439307956903</v>
      </c>
      <c r="R10" s="14"/>
      <c r="S10" s="14">
        <v>0.20239083060634</v>
      </c>
      <c r="T10" s="14">
        <v>0.252713292818593</v>
      </c>
      <c r="U10" s="14">
        <v>0.28491234730448101</v>
      </c>
      <c r="V10" s="14">
        <v>0.25484250175738399</v>
      </c>
      <c r="W10" s="14">
        <v>0.19078933434171799</v>
      </c>
      <c r="X10" s="14">
        <v>0.16778487482919499</v>
      </c>
      <c r="Y10" s="14">
        <v>0.25033253208891398</v>
      </c>
      <c r="Z10" s="14">
        <v>0.202733566933959</v>
      </c>
      <c r="AA10" s="14">
        <v>0.18884986206972901</v>
      </c>
      <c r="AB10" s="14">
        <v>0.21365632458549799</v>
      </c>
      <c r="AC10" s="14">
        <v>0.149071208476659</v>
      </c>
      <c r="AD10" s="14">
        <v>0.18176378601771201</v>
      </c>
      <c r="AE10" s="14"/>
      <c r="AF10" s="14">
        <v>0.30049790402686299</v>
      </c>
      <c r="AG10" s="14">
        <v>0.138045177373741</v>
      </c>
      <c r="AH10" s="14">
        <v>0.12510753184520901</v>
      </c>
      <c r="AI10" s="14">
        <v>0.20068547700839201</v>
      </c>
      <c r="AJ10" s="14">
        <v>0.19898529358460801</v>
      </c>
      <c r="AK10" s="14">
        <v>0.20754939243168499</v>
      </c>
      <c r="AL10" s="14">
        <v>0.27932622793356798</v>
      </c>
      <c r="AM10" s="14">
        <v>0.201595267342046</v>
      </c>
      <c r="AN10" s="14">
        <v>0.26378790618071202</v>
      </c>
      <c r="AO10" s="14">
        <v>0.25288848064229202</v>
      </c>
      <c r="AP10" s="14">
        <v>0.225913272496058</v>
      </c>
      <c r="AQ10" s="14">
        <v>0.20469450820100099</v>
      </c>
      <c r="AR10" s="14">
        <v>0.3215468034717</v>
      </c>
      <c r="AS10" s="14">
        <v>0.29964945650276198</v>
      </c>
      <c r="AT10" s="14">
        <v>0.23838669848320701</v>
      </c>
      <c r="AU10" s="14">
        <v>0.31723409285120202</v>
      </c>
      <c r="AV10" s="14"/>
      <c r="AW10" s="14">
        <v>0.22089269129730599</v>
      </c>
      <c r="AX10" s="14">
        <v>0.210523607163148</v>
      </c>
      <c r="AY10" s="14"/>
      <c r="AZ10" s="14">
        <v>0.27782482665261399</v>
      </c>
      <c r="BA10" s="14">
        <v>0.22236583086586401</v>
      </c>
      <c r="BB10" s="14" t="s">
        <v>98</v>
      </c>
      <c r="BC10" s="14">
        <v>0.12604095007350999</v>
      </c>
      <c r="BD10" s="14">
        <v>0.15217155632364299</v>
      </c>
      <c r="BE10" s="14">
        <v>0.16978867265961001</v>
      </c>
      <c r="BF10" s="14">
        <v>9.8775378004007403E-2</v>
      </c>
      <c r="BG10" s="14"/>
      <c r="BH10" s="14">
        <v>0.24714362662423101</v>
      </c>
      <c r="BI10" s="14">
        <v>0.2200792289662</v>
      </c>
      <c r="BJ10" s="14">
        <v>0.137883893175168</v>
      </c>
      <c r="BK10" s="14"/>
      <c r="BL10" s="14">
        <v>0.273124241055346</v>
      </c>
      <c r="BM10" s="14">
        <v>0.18393449618150601</v>
      </c>
      <c r="BN10" s="14">
        <v>0.203217218438835</v>
      </c>
      <c r="BO10" s="14">
        <v>0.293081745667023</v>
      </c>
      <c r="BP10" s="14">
        <v>0.17348386958176801</v>
      </c>
      <c r="BQ10" s="14"/>
      <c r="BR10" s="14">
        <v>0.29334639691112802</v>
      </c>
      <c r="BS10" s="14">
        <v>0.19394029390794701</v>
      </c>
      <c r="BT10" s="14">
        <v>0.17657140116526901</v>
      </c>
    </row>
    <row r="11" spans="2:72" ht="45" x14ac:dyDescent="0.25">
      <c r="B11" s="15" t="s">
        <v>176</v>
      </c>
      <c r="C11" s="14">
        <v>0.34155319903560599</v>
      </c>
      <c r="D11" s="14">
        <v>0.313074375822879</v>
      </c>
      <c r="E11" s="14">
        <v>0.36986737487217097</v>
      </c>
      <c r="F11" s="14"/>
      <c r="G11" s="14">
        <v>0.32459688107916101</v>
      </c>
      <c r="H11" s="14">
        <v>0.30683309341709802</v>
      </c>
      <c r="I11" s="14">
        <v>0.30483740553225702</v>
      </c>
      <c r="J11" s="14">
        <v>0.37124585194512599</v>
      </c>
      <c r="K11" s="14">
        <v>0.30638717932876502</v>
      </c>
      <c r="L11" s="14">
        <v>0.41051407163978199</v>
      </c>
      <c r="M11" s="14"/>
      <c r="N11" s="14">
        <v>0.34658926752302199</v>
      </c>
      <c r="O11" s="14">
        <v>0.35703628276178601</v>
      </c>
      <c r="P11" s="14">
        <v>0.35139219223173301</v>
      </c>
      <c r="Q11" s="14">
        <v>0.31047844996783902</v>
      </c>
      <c r="R11" s="14"/>
      <c r="S11" s="14">
        <v>0.31659911425239001</v>
      </c>
      <c r="T11" s="14">
        <v>0.34180615514220303</v>
      </c>
      <c r="U11" s="14">
        <v>0.31500828061659802</v>
      </c>
      <c r="V11" s="14">
        <v>0.31386522702108499</v>
      </c>
      <c r="W11" s="14">
        <v>0.40328536912819901</v>
      </c>
      <c r="X11" s="14">
        <v>0.40649127141562602</v>
      </c>
      <c r="Y11" s="14">
        <v>0.31796071619358401</v>
      </c>
      <c r="Z11" s="14">
        <v>0.28497477704998703</v>
      </c>
      <c r="AA11" s="14">
        <v>0.31273766659785901</v>
      </c>
      <c r="AB11" s="14">
        <v>0.33929466616628101</v>
      </c>
      <c r="AC11" s="14">
        <v>0.39175279538861402</v>
      </c>
      <c r="AD11" s="14">
        <v>0.43942046744633101</v>
      </c>
      <c r="AE11" s="14"/>
      <c r="AF11" s="14">
        <v>0.204171325128782</v>
      </c>
      <c r="AG11" s="14">
        <v>0.26383979134865598</v>
      </c>
      <c r="AH11" s="14">
        <v>0.36193605334605899</v>
      </c>
      <c r="AI11" s="14">
        <v>0.37172896953233497</v>
      </c>
      <c r="AJ11" s="14">
        <v>0.38798112434294602</v>
      </c>
      <c r="AK11" s="14">
        <v>0.30586254485323799</v>
      </c>
      <c r="AL11" s="14">
        <v>0.34209004837617701</v>
      </c>
      <c r="AM11" s="14">
        <v>0.30447531136952599</v>
      </c>
      <c r="AN11" s="14">
        <v>0.33917442089899402</v>
      </c>
      <c r="AO11" s="14">
        <v>0.34230250783659799</v>
      </c>
      <c r="AP11" s="14">
        <v>0.326091065755167</v>
      </c>
      <c r="AQ11" s="14">
        <v>0.34399816990152299</v>
      </c>
      <c r="AR11" s="14">
        <v>0.317094782272415</v>
      </c>
      <c r="AS11" s="14">
        <v>0.37714253836957601</v>
      </c>
      <c r="AT11" s="14">
        <v>0.431107695813229</v>
      </c>
      <c r="AU11" s="14">
        <v>0.411820119494332</v>
      </c>
      <c r="AV11" s="14"/>
      <c r="AW11" s="14">
        <v>0.35144472333929799</v>
      </c>
      <c r="AX11" s="14">
        <v>0.32847167976640201</v>
      </c>
      <c r="AY11" s="14"/>
      <c r="AZ11" s="14">
        <v>0.37335893236769602</v>
      </c>
      <c r="BA11" s="14">
        <v>0.35553190006760799</v>
      </c>
      <c r="BB11" s="14" t="s">
        <v>98</v>
      </c>
      <c r="BC11" s="14">
        <v>0.30824447660989401</v>
      </c>
      <c r="BD11" s="14">
        <v>0.28442604711942798</v>
      </c>
      <c r="BE11" s="14">
        <v>0.29658195354361699</v>
      </c>
      <c r="BF11" s="14">
        <v>0.357481083410425</v>
      </c>
      <c r="BG11" s="14"/>
      <c r="BH11" s="14">
        <v>0.33430370637826901</v>
      </c>
      <c r="BI11" s="14">
        <v>0.34990691907656901</v>
      </c>
      <c r="BJ11" s="14">
        <v>0.31784250977442202</v>
      </c>
      <c r="BK11" s="14"/>
      <c r="BL11" s="14">
        <v>0.36743253278543703</v>
      </c>
      <c r="BM11" s="14">
        <v>0.317943400465096</v>
      </c>
      <c r="BN11" s="14">
        <v>0.32943577280458902</v>
      </c>
      <c r="BO11" s="14">
        <v>0.32213151681462798</v>
      </c>
      <c r="BP11" s="14">
        <v>0.29773960269585997</v>
      </c>
      <c r="BQ11" s="14"/>
      <c r="BR11" s="14">
        <v>0.35054933885120398</v>
      </c>
      <c r="BS11" s="14">
        <v>0.33986211205837003</v>
      </c>
      <c r="BT11" s="14">
        <v>0.430871971714474</v>
      </c>
    </row>
    <row r="12" spans="2:72" x14ac:dyDescent="0.25">
      <c r="B12" s="15" t="s">
        <v>177</v>
      </c>
      <c r="C12" s="14">
        <v>0.208171183451756</v>
      </c>
      <c r="D12" s="14">
        <v>0.201451879407088</v>
      </c>
      <c r="E12" s="14">
        <v>0.21618217866837</v>
      </c>
      <c r="F12" s="14"/>
      <c r="G12" s="14">
        <v>0.13767573866263599</v>
      </c>
      <c r="H12" s="14">
        <v>0.247117050415123</v>
      </c>
      <c r="I12" s="14">
        <v>0.22005614959907499</v>
      </c>
      <c r="J12" s="14">
        <v>0.209352412024878</v>
      </c>
      <c r="K12" s="14">
        <v>0.27140387554573098</v>
      </c>
      <c r="L12" s="14">
        <v>0.17080641161094201</v>
      </c>
      <c r="M12" s="14"/>
      <c r="N12" s="14">
        <v>0.17492575136569599</v>
      </c>
      <c r="O12" s="14">
        <v>0.20897320229789401</v>
      </c>
      <c r="P12" s="14">
        <v>0.191080852854151</v>
      </c>
      <c r="Q12" s="14">
        <v>0.26172914877715697</v>
      </c>
      <c r="R12" s="14"/>
      <c r="S12" s="14">
        <v>0.22129094822794901</v>
      </c>
      <c r="T12" s="14">
        <v>0.208235766201883</v>
      </c>
      <c r="U12" s="14">
        <v>0.15531690220852801</v>
      </c>
      <c r="V12" s="14">
        <v>0.23001477109732399</v>
      </c>
      <c r="W12" s="14">
        <v>0.19269360471941599</v>
      </c>
      <c r="X12" s="14">
        <v>0.190654132781688</v>
      </c>
      <c r="Y12" s="14">
        <v>0.21247858370232101</v>
      </c>
      <c r="Z12" s="14">
        <v>0.21243535859941101</v>
      </c>
      <c r="AA12" s="14">
        <v>0.226197631256497</v>
      </c>
      <c r="AB12" s="14">
        <v>0.22810453251531801</v>
      </c>
      <c r="AC12" s="14">
        <v>0.21904175050403599</v>
      </c>
      <c r="AD12" s="14">
        <v>0.149333797233209</v>
      </c>
      <c r="AE12" s="14"/>
      <c r="AF12" s="14">
        <v>0.10194698644590799</v>
      </c>
      <c r="AG12" s="14">
        <v>0.31355455651622699</v>
      </c>
      <c r="AH12" s="14">
        <v>0.28783246304982801</v>
      </c>
      <c r="AI12" s="14">
        <v>0.22924664382256801</v>
      </c>
      <c r="AJ12" s="14">
        <v>0.22939738401851201</v>
      </c>
      <c r="AK12" s="14">
        <v>0.20478272143458001</v>
      </c>
      <c r="AL12" s="14">
        <v>0.19115333852659699</v>
      </c>
      <c r="AM12" s="14">
        <v>0.22193343195624801</v>
      </c>
      <c r="AN12" s="14">
        <v>0.18386930651053701</v>
      </c>
      <c r="AO12" s="14">
        <v>0.138045686014136</v>
      </c>
      <c r="AP12" s="14">
        <v>0.25050147453548899</v>
      </c>
      <c r="AQ12" s="14">
        <v>0.172960502561156</v>
      </c>
      <c r="AR12" s="14">
        <v>0.120277053312892</v>
      </c>
      <c r="AS12" s="14">
        <v>0.11213106941017199</v>
      </c>
      <c r="AT12" s="14">
        <v>0.186219171801387</v>
      </c>
      <c r="AU12" s="14">
        <v>0.110912639177475</v>
      </c>
      <c r="AV12" s="14"/>
      <c r="AW12" s="14">
        <v>0.21435195394388901</v>
      </c>
      <c r="AX12" s="14">
        <v>0.199997127986798</v>
      </c>
      <c r="AY12" s="14"/>
      <c r="AZ12" s="14">
        <v>0.191150182746949</v>
      </c>
      <c r="BA12" s="14">
        <v>0.192208490445098</v>
      </c>
      <c r="BB12" s="14" t="s">
        <v>98</v>
      </c>
      <c r="BC12" s="14">
        <v>0.27679946965014401</v>
      </c>
      <c r="BD12" s="14">
        <v>0.26395417417586198</v>
      </c>
      <c r="BE12" s="14">
        <v>0.22624728005956499</v>
      </c>
      <c r="BF12" s="14">
        <v>0.171774357811359</v>
      </c>
      <c r="BG12" s="14"/>
      <c r="BH12" s="14">
        <v>0.21770456914538</v>
      </c>
      <c r="BI12" s="14">
        <v>0.20810298887634299</v>
      </c>
      <c r="BJ12" s="14">
        <v>0.23287053964827101</v>
      </c>
      <c r="BK12" s="14"/>
      <c r="BL12" s="14">
        <v>0.18820414194388599</v>
      </c>
      <c r="BM12" s="14">
        <v>0.23548012786596301</v>
      </c>
      <c r="BN12" s="14">
        <v>0.23918317686458701</v>
      </c>
      <c r="BO12" s="14">
        <v>0.200967533765848</v>
      </c>
      <c r="BP12" s="14">
        <v>0.21907997388721201</v>
      </c>
      <c r="BQ12" s="14"/>
      <c r="BR12" s="14">
        <v>0.19281315445650199</v>
      </c>
      <c r="BS12" s="14">
        <v>0.21499473005748301</v>
      </c>
      <c r="BT12" s="14">
        <v>0.20677951953710599</v>
      </c>
    </row>
    <row r="13" spans="2:72" x14ac:dyDescent="0.25">
      <c r="B13" s="15" t="s">
        <v>92</v>
      </c>
      <c r="C13" s="20">
        <v>6.0717054275571197E-2</v>
      </c>
      <c r="D13" s="20">
        <v>6.3013822106649006E-2</v>
      </c>
      <c r="E13" s="20">
        <v>5.8893702464810203E-2</v>
      </c>
      <c r="F13" s="20"/>
      <c r="G13" s="20">
        <v>5.27324505573568E-2</v>
      </c>
      <c r="H13" s="20">
        <v>6.9782394836694905E-2</v>
      </c>
      <c r="I13" s="20">
        <v>9.4650781780298204E-2</v>
      </c>
      <c r="J13" s="20">
        <v>4.7536751851683497E-2</v>
      </c>
      <c r="K13" s="20">
        <v>5.5265064013461103E-2</v>
      </c>
      <c r="L13" s="20">
        <v>4.5424456469999298E-2</v>
      </c>
      <c r="M13" s="20"/>
      <c r="N13" s="20">
        <v>3.7592405340281902E-2</v>
      </c>
      <c r="O13" s="20">
        <v>6.7780337242112895E-2</v>
      </c>
      <c r="P13" s="20">
        <v>5.1860537120591799E-2</v>
      </c>
      <c r="Q13" s="20">
        <v>8.5412907098197197E-2</v>
      </c>
      <c r="R13" s="20"/>
      <c r="S13" s="20">
        <v>6.3667487210944604E-2</v>
      </c>
      <c r="T13" s="20">
        <v>5.0623744458726402E-2</v>
      </c>
      <c r="U13" s="20">
        <v>6.4111238328796796E-2</v>
      </c>
      <c r="V13" s="20">
        <v>7.7476278545899502E-2</v>
      </c>
      <c r="W13" s="20">
        <v>6.1475431952474097E-2</v>
      </c>
      <c r="X13" s="20">
        <v>6.0741036031453602E-2</v>
      </c>
      <c r="Y13" s="20">
        <v>4.7497548555582601E-2</v>
      </c>
      <c r="Z13" s="20">
        <v>5.58597109849008E-2</v>
      </c>
      <c r="AA13" s="20">
        <v>5.70300223074632E-2</v>
      </c>
      <c r="AB13" s="20">
        <v>7.5941099006032201E-2</v>
      </c>
      <c r="AC13" s="20">
        <v>4.4947409599976798E-2</v>
      </c>
      <c r="AD13" s="20">
        <v>6.5497014374939905E-2</v>
      </c>
      <c r="AE13" s="20"/>
      <c r="AF13" s="20">
        <v>5.1257499747972203E-2</v>
      </c>
      <c r="AG13" s="20">
        <v>9.8281327936116797E-2</v>
      </c>
      <c r="AH13" s="20">
        <v>4.8761745244941597E-2</v>
      </c>
      <c r="AI13" s="20">
        <v>4.1618889657599203E-2</v>
      </c>
      <c r="AJ13" s="20">
        <v>6.9925347285529696E-2</v>
      </c>
      <c r="AK13" s="20">
        <v>4.5285296726877297E-2</v>
      </c>
      <c r="AL13" s="20">
        <v>2.7296185731261299E-2</v>
      </c>
      <c r="AM13" s="20">
        <v>4.2176632993343698E-2</v>
      </c>
      <c r="AN13" s="20">
        <v>5.5747445358622597E-2</v>
      </c>
      <c r="AO13" s="20">
        <v>7.7987652077497097E-2</v>
      </c>
      <c r="AP13" s="20">
        <v>3.8159221106503501E-2</v>
      </c>
      <c r="AQ13" s="20">
        <v>5.75462241943153E-2</v>
      </c>
      <c r="AR13" s="20">
        <v>6.3338229267107193E-2</v>
      </c>
      <c r="AS13" s="20">
        <v>6.2022320760330797E-2</v>
      </c>
      <c r="AT13" s="20">
        <v>4.8604260391250799E-2</v>
      </c>
      <c r="AU13" s="20">
        <v>4.2737158060910399E-2</v>
      </c>
      <c r="AV13" s="20"/>
      <c r="AW13" s="20">
        <v>5.4176724234524597E-2</v>
      </c>
      <c r="AX13" s="20">
        <v>6.9366626457986205E-2</v>
      </c>
      <c r="AY13" s="20"/>
      <c r="AZ13" s="20">
        <v>4.9749056011604502E-2</v>
      </c>
      <c r="BA13" s="20">
        <v>6.0696831809148602E-2</v>
      </c>
      <c r="BB13" s="20" t="s">
        <v>98</v>
      </c>
      <c r="BC13" s="20">
        <v>5.5478407504433003E-2</v>
      </c>
      <c r="BD13" s="20">
        <v>4.7134957802319702E-2</v>
      </c>
      <c r="BE13" s="20">
        <v>7.9703606096066901E-2</v>
      </c>
      <c r="BF13" s="20">
        <v>0.116905143483928</v>
      </c>
      <c r="BG13" s="20"/>
      <c r="BH13" s="20">
        <v>4.9462631373178301E-2</v>
      </c>
      <c r="BI13" s="20">
        <v>5.1673825420415903E-2</v>
      </c>
      <c r="BJ13" s="20">
        <v>0.12513563196035901</v>
      </c>
      <c r="BK13" s="20"/>
      <c r="BL13" s="20">
        <v>4.43515661843168E-2</v>
      </c>
      <c r="BM13" s="20">
        <v>4.7199976217492702E-2</v>
      </c>
      <c r="BN13" s="20">
        <v>8.2736235343150805E-2</v>
      </c>
      <c r="BO13" s="20">
        <v>7.3807230771957805E-2</v>
      </c>
      <c r="BP13" s="20">
        <v>0.12013967381356901</v>
      </c>
      <c r="BQ13" s="20"/>
      <c r="BR13" s="20">
        <v>3.4706598732010402E-2</v>
      </c>
      <c r="BS13" s="20">
        <v>4.8604576539653603E-2</v>
      </c>
      <c r="BT13" s="20">
        <v>8.5642461828691896E-2</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BT17"/>
  <sheetViews>
    <sheetView showGridLines="0" topLeftCell="A2" workbookViewId="0">
      <pane xSplit="2" topLeftCell="C1" activePane="topRight" state="frozen"/>
      <selection pane="topRight" activeCell="C13" sqref="C13"/>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182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179</v>
      </c>
      <c r="C9" s="14">
        <v>0.38456079554758299</v>
      </c>
      <c r="D9" s="14">
        <v>0.396922741636212</v>
      </c>
      <c r="E9" s="14">
        <v>0.37160223021215599</v>
      </c>
      <c r="F9" s="14"/>
      <c r="G9" s="14">
        <v>0.43127862232936498</v>
      </c>
      <c r="H9" s="14">
        <v>0.28954485223256698</v>
      </c>
      <c r="I9" s="14">
        <v>0.31267039907991301</v>
      </c>
      <c r="J9" s="14">
        <v>0.33868412174059298</v>
      </c>
      <c r="K9" s="14">
        <v>0.47162022821517402</v>
      </c>
      <c r="L9" s="14">
        <v>0.46775128427011697</v>
      </c>
      <c r="M9" s="14"/>
      <c r="N9" s="14">
        <v>0.438460978394414</v>
      </c>
      <c r="O9" s="14">
        <v>0.407538395212316</v>
      </c>
      <c r="P9" s="14">
        <v>0.32576924082075398</v>
      </c>
      <c r="Q9" s="14">
        <v>0.34989334849296999</v>
      </c>
      <c r="R9" s="14"/>
      <c r="S9" s="14">
        <v>0.35413683403804003</v>
      </c>
      <c r="T9" s="14">
        <v>0.42881384334741302</v>
      </c>
      <c r="U9" s="14">
        <v>0.380415315243537</v>
      </c>
      <c r="V9" s="14">
        <v>0.370944638913282</v>
      </c>
      <c r="W9" s="14">
        <v>0.32373965173001101</v>
      </c>
      <c r="X9" s="14">
        <v>0.40844130750888302</v>
      </c>
      <c r="Y9" s="14">
        <v>0.39000159020833303</v>
      </c>
      <c r="Z9" s="14">
        <v>0.40690981735399201</v>
      </c>
      <c r="AA9" s="14">
        <v>0.40799752641361098</v>
      </c>
      <c r="AB9" s="14">
        <v>0.40284101966567698</v>
      </c>
      <c r="AC9" s="14">
        <v>0.35176731203314798</v>
      </c>
      <c r="AD9" s="14">
        <v>0.32626874989787602</v>
      </c>
      <c r="AE9" s="14"/>
      <c r="AF9" s="14">
        <v>0.29556810839800501</v>
      </c>
      <c r="AG9" s="14">
        <v>0.37129473056302997</v>
      </c>
      <c r="AH9" s="14">
        <v>0.37962809986829299</v>
      </c>
      <c r="AI9" s="14">
        <v>0.396548798469954</v>
      </c>
      <c r="AJ9" s="14">
        <v>0.43406336985981803</v>
      </c>
      <c r="AK9" s="14">
        <v>0.40766015084155899</v>
      </c>
      <c r="AL9" s="14">
        <v>0.36057059455801299</v>
      </c>
      <c r="AM9" s="14">
        <v>0.37395068944125798</v>
      </c>
      <c r="AN9" s="14">
        <v>0.37661896720494398</v>
      </c>
      <c r="AO9" s="14">
        <v>0.48556554467073998</v>
      </c>
      <c r="AP9" s="14">
        <v>0.36970423922214601</v>
      </c>
      <c r="AQ9" s="14">
        <v>0.427809174735097</v>
      </c>
      <c r="AR9" s="14">
        <v>0.349137485825117</v>
      </c>
      <c r="AS9" s="14">
        <v>0.39798248911919298</v>
      </c>
      <c r="AT9" s="14">
        <v>0.35487682161351197</v>
      </c>
      <c r="AU9" s="14">
        <v>0.29230546863781398</v>
      </c>
      <c r="AV9" s="14"/>
      <c r="AW9" s="14">
        <v>0.39324191239828898</v>
      </c>
      <c r="AX9" s="14">
        <v>0.37308003748905799</v>
      </c>
      <c r="AY9" s="14"/>
      <c r="AZ9" s="14">
        <v>0.460047194446985</v>
      </c>
      <c r="BA9" s="14">
        <v>0.32245793632914299</v>
      </c>
      <c r="BB9" s="14" t="s">
        <v>98</v>
      </c>
      <c r="BC9" s="14">
        <v>0.33891441899298902</v>
      </c>
      <c r="BD9" s="14">
        <v>0.36710761634392303</v>
      </c>
      <c r="BE9" s="14">
        <v>0.37753136091752598</v>
      </c>
      <c r="BF9" s="14">
        <v>0.238188489665624</v>
      </c>
      <c r="BG9" s="14"/>
      <c r="BH9" s="14">
        <v>0.369219152772084</v>
      </c>
      <c r="BI9" s="14">
        <v>0.42642714463350401</v>
      </c>
      <c r="BJ9" s="14">
        <v>0.26044278881000799</v>
      </c>
      <c r="BK9" s="14"/>
      <c r="BL9" s="14">
        <v>0.4034864858303</v>
      </c>
      <c r="BM9" s="14">
        <v>0.39601126056633401</v>
      </c>
      <c r="BN9" s="14">
        <v>0.43505932399344399</v>
      </c>
      <c r="BO9" s="14">
        <v>0.32347486653061502</v>
      </c>
      <c r="BP9" s="14">
        <v>0.276341166186372</v>
      </c>
      <c r="BQ9" s="14"/>
      <c r="BR9" s="14">
        <v>0.39124544218472601</v>
      </c>
      <c r="BS9" s="14">
        <v>0.42064589635223198</v>
      </c>
      <c r="BT9" s="14">
        <v>0.40827758947095799</v>
      </c>
    </row>
    <row r="10" spans="2:72" ht="30" x14ac:dyDescent="0.25">
      <c r="B10" s="15" t="s">
        <v>180</v>
      </c>
      <c r="C10" s="14">
        <v>0.118956962214254</v>
      </c>
      <c r="D10" s="14">
        <v>0.13925203318135501</v>
      </c>
      <c r="E10" s="14">
        <v>9.8868747015413302E-2</v>
      </c>
      <c r="F10" s="14"/>
      <c r="G10" s="14">
        <v>0.12970873331185701</v>
      </c>
      <c r="H10" s="14">
        <v>0.179222725804665</v>
      </c>
      <c r="I10" s="14">
        <v>0.135149636151283</v>
      </c>
      <c r="J10" s="14">
        <v>0.131423311283209</v>
      </c>
      <c r="K10" s="14">
        <v>7.5800853601550797E-2</v>
      </c>
      <c r="L10" s="14">
        <v>6.84636090686849E-2</v>
      </c>
      <c r="M10" s="14"/>
      <c r="N10" s="14">
        <v>0.16573996768249299</v>
      </c>
      <c r="O10" s="14">
        <v>0.11038696165268801</v>
      </c>
      <c r="P10" s="14">
        <v>0.11306445000183001</v>
      </c>
      <c r="Q10" s="14">
        <v>8.4341879689112095E-2</v>
      </c>
      <c r="R10" s="14"/>
      <c r="S10" s="14">
        <v>0.17904512196318401</v>
      </c>
      <c r="T10" s="14">
        <v>0.11118544930518599</v>
      </c>
      <c r="U10" s="14">
        <v>0.12182556140853899</v>
      </c>
      <c r="V10" s="14">
        <v>8.7946237210554001E-2</v>
      </c>
      <c r="W10" s="14">
        <v>0.146754673190296</v>
      </c>
      <c r="X10" s="14">
        <v>0.12747068652558</v>
      </c>
      <c r="Y10" s="14">
        <v>0.11422751206240001</v>
      </c>
      <c r="Z10" s="14">
        <v>0.115370346315252</v>
      </c>
      <c r="AA10" s="14">
        <v>0.106413546306916</v>
      </c>
      <c r="AB10" s="14">
        <v>9.2997267569534706E-2</v>
      </c>
      <c r="AC10" s="14">
        <v>6.6225633164939499E-2</v>
      </c>
      <c r="AD10" s="14">
        <v>9.5493467376069896E-2</v>
      </c>
      <c r="AE10" s="14"/>
      <c r="AF10" s="14">
        <v>6.4829238784329599E-2</v>
      </c>
      <c r="AG10" s="14">
        <v>6.1205470327544503E-2</v>
      </c>
      <c r="AH10" s="14">
        <v>9.9491665017891306E-2</v>
      </c>
      <c r="AI10" s="14">
        <v>0.115520627987971</v>
      </c>
      <c r="AJ10" s="14">
        <v>9.1630674726878497E-2</v>
      </c>
      <c r="AK10" s="14">
        <v>0.113080379262693</v>
      </c>
      <c r="AL10" s="14">
        <v>0.15940095896489501</v>
      </c>
      <c r="AM10" s="14">
        <v>0.13406660695898001</v>
      </c>
      <c r="AN10" s="14">
        <v>0.13394734670014699</v>
      </c>
      <c r="AO10" s="14">
        <v>0.10355056683967299</v>
      </c>
      <c r="AP10" s="14">
        <v>0.11450514002364701</v>
      </c>
      <c r="AQ10" s="14">
        <v>0.121066277889566</v>
      </c>
      <c r="AR10" s="14">
        <v>0.15504302561008201</v>
      </c>
      <c r="AS10" s="14">
        <v>0.18184427631694799</v>
      </c>
      <c r="AT10" s="14">
        <v>0.25498108608441</v>
      </c>
      <c r="AU10" s="14">
        <v>0.22243918610118099</v>
      </c>
      <c r="AV10" s="14"/>
      <c r="AW10" s="14">
        <v>0.113448443264276</v>
      </c>
      <c r="AX10" s="14">
        <v>0.126241966484225</v>
      </c>
      <c r="AY10" s="14"/>
      <c r="AZ10" s="14">
        <v>8.7396661719320298E-2</v>
      </c>
      <c r="BA10" s="14">
        <v>0.17056065388165201</v>
      </c>
      <c r="BB10" s="14" t="s">
        <v>98</v>
      </c>
      <c r="BC10" s="14">
        <v>0.167374538926616</v>
      </c>
      <c r="BD10" s="14">
        <v>0.12512587241230799</v>
      </c>
      <c r="BE10" s="14">
        <v>9.0352803073358801E-2</v>
      </c>
      <c r="BF10" s="14">
        <v>9.1490646510689999E-2</v>
      </c>
      <c r="BG10" s="14"/>
      <c r="BH10" s="14">
        <v>0.11512050508341901</v>
      </c>
      <c r="BI10" s="14">
        <v>0.123495855476076</v>
      </c>
      <c r="BJ10" s="14">
        <v>0.11693675543290501</v>
      </c>
      <c r="BK10" s="14"/>
      <c r="BL10" s="14">
        <v>0.12962410087037299</v>
      </c>
      <c r="BM10" s="14">
        <v>0.121588733895717</v>
      </c>
      <c r="BN10" s="14">
        <v>0.14892251908118601</v>
      </c>
      <c r="BO10" s="14">
        <v>3.5144942667913202E-2</v>
      </c>
      <c r="BP10" s="14">
        <v>0.12528916517329799</v>
      </c>
      <c r="BQ10" s="14"/>
      <c r="BR10" s="14">
        <v>0.144585951746284</v>
      </c>
      <c r="BS10" s="14">
        <v>0.12195671623929399</v>
      </c>
      <c r="BT10" s="14">
        <v>0.119383953144373</v>
      </c>
    </row>
    <row r="11" spans="2:72" x14ac:dyDescent="0.25">
      <c r="B11" s="15" t="s">
        <v>181</v>
      </c>
      <c r="C11" s="14">
        <v>0.31484484111048999</v>
      </c>
      <c r="D11" s="14">
        <v>0.31563664843317601</v>
      </c>
      <c r="E11" s="14">
        <v>0.31519432805820302</v>
      </c>
      <c r="F11" s="14"/>
      <c r="G11" s="14">
        <v>0.31796897865195101</v>
      </c>
      <c r="H11" s="14">
        <v>0.330750476932409</v>
      </c>
      <c r="I11" s="14">
        <v>0.33180669274636698</v>
      </c>
      <c r="J11" s="14">
        <v>0.32040985257090399</v>
      </c>
      <c r="K11" s="14">
        <v>0.283610098572112</v>
      </c>
      <c r="L11" s="14">
        <v>0.30245276018903</v>
      </c>
      <c r="M11" s="14"/>
      <c r="N11" s="14">
        <v>0.25912553955265299</v>
      </c>
      <c r="O11" s="14">
        <v>0.30472198094674602</v>
      </c>
      <c r="P11" s="14">
        <v>0.351926064488506</v>
      </c>
      <c r="Q11" s="14">
        <v>0.35616887431650901</v>
      </c>
      <c r="R11" s="14"/>
      <c r="S11" s="14">
        <v>0.34768197218831098</v>
      </c>
      <c r="T11" s="14">
        <v>0.283577259194981</v>
      </c>
      <c r="U11" s="14">
        <v>0.32646461446851399</v>
      </c>
      <c r="V11" s="14">
        <v>0.34983906357714201</v>
      </c>
      <c r="W11" s="14">
        <v>0.32741376302595099</v>
      </c>
      <c r="X11" s="14">
        <v>0.31218955478722599</v>
      </c>
      <c r="Y11" s="14">
        <v>0.32762088003701301</v>
      </c>
      <c r="Z11" s="14">
        <v>0.26007203634439702</v>
      </c>
      <c r="AA11" s="14">
        <v>0.29851130689018501</v>
      </c>
      <c r="AB11" s="14">
        <v>0.279061950991083</v>
      </c>
      <c r="AC11" s="14">
        <v>0.32360988556803999</v>
      </c>
      <c r="AD11" s="14">
        <v>0.33135428891685997</v>
      </c>
      <c r="AE11" s="14"/>
      <c r="AF11" s="14">
        <v>0.48043901842589198</v>
      </c>
      <c r="AG11" s="14">
        <v>0.33117629437561202</v>
      </c>
      <c r="AH11" s="14">
        <v>0.33361226625649898</v>
      </c>
      <c r="AI11" s="14">
        <v>0.27550974834917102</v>
      </c>
      <c r="AJ11" s="14">
        <v>0.277044651375288</v>
      </c>
      <c r="AK11" s="14">
        <v>0.3202402839456</v>
      </c>
      <c r="AL11" s="14">
        <v>0.34239717860971502</v>
      </c>
      <c r="AM11" s="14">
        <v>0.34160268416105299</v>
      </c>
      <c r="AN11" s="14">
        <v>0.284145396102637</v>
      </c>
      <c r="AO11" s="14">
        <v>0.27532762148754503</v>
      </c>
      <c r="AP11" s="14">
        <v>0.31837631905139302</v>
      </c>
      <c r="AQ11" s="14">
        <v>0.30292597786296399</v>
      </c>
      <c r="AR11" s="14">
        <v>0.358137763958983</v>
      </c>
      <c r="AS11" s="14">
        <v>0.26377969749048702</v>
      </c>
      <c r="AT11" s="14">
        <v>0.30777241815112999</v>
      </c>
      <c r="AU11" s="14">
        <v>0.36066667517476703</v>
      </c>
      <c r="AV11" s="14"/>
      <c r="AW11" s="14">
        <v>0.31289392358738999</v>
      </c>
      <c r="AX11" s="14">
        <v>0.31742492527017202</v>
      </c>
      <c r="AY11" s="14"/>
      <c r="AZ11" s="14">
        <v>0.28156023973108402</v>
      </c>
      <c r="BA11" s="14">
        <v>0.319429240150856</v>
      </c>
      <c r="BB11" s="14" t="s">
        <v>98</v>
      </c>
      <c r="BC11" s="14">
        <v>0.27816673121997598</v>
      </c>
      <c r="BD11" s="14">
        <v>0.36681088599122702</v>
      </c>
      <c r="BE11" s="14">
        <v>0.33959301615131998</v>
      </c>
      <c r="BF11" s="14">
        <v>0.43973516279084202</v>
      </c>
      <c r="BG11" s="14"/>
      <c r="BH11" s="14">
        <v>0.32926569662053701</v>
      </c>
      <c r="BI11" s="14">
        <v>0.29214477071256301</v>
      </c>
      <c r="BJ11" s="14">
        <v>0.35549136227628603</v>
      </c>
      <c r="BK11" s="14"/>
      <c r="BL11" s="14">
        <v>0.30463323257413899</v>
      </c>
      <c r="BM11" s="14">
        <v>0.31190745583178398</v>
      </c>
      <c r="BN11" s="14">
        <v>0.26854608283162401</v>
      </c>
      <c r="BO11" s="14">
        <v>0.450485958040023</v>
      </c>
      <c r="BP11" s="14">
        <v>0.338841731140271</v>
      </c>
      <c r="BQ11" s="14"/>
      <c r="BR11" s="14">
        <v>0.34370722464196202</v>
      </c>
      <c r="BS11" s="14">
        <v>0.29587534830912499</v>
      </c>
      <c r="BT11" s="14">
        <v>0.329790413107167</v>
      </c>
    </row>
    <row r="12" spans="2:72" x14ac:dyDescent="0.25">
      <c r="B12" s="15" t="s">
        <v>92</v>
      </c>
      <c r="C12" s="20">
        <v>0.18163740112767199</v>
      </c>
      <c r="D12" s="20">
        <v>0.14818857674925801</v>
      </c>
      <c r="E12" s="20">
        <v>0.214334694714228</v>
      </c>
      <c r="F12" s="20"/>
      <c r="G12" s="20">
        <v>0.12104366570682699</v>
      </c>
      <c r="H12" s="20">
        <v>0.20048194503035899</v>
      </c>
      <c r="I12" s="20">
        <v>0.22037327202243701</v>
      </c>
      <c r="J12" s="20">
        <v>0.20948271440529401</v>
      </c>
      <c r="K12" s="20">
        <v>0.168968819611163</v>
      </c>
      <c r="L12" s="20">
        <v>0.16133234647216799</v>
      </c>
      <c r="M12" s="20"/>
      <c r="N12" s="20">
        <v>0.13667351437044001</v>
      </c>
      <c r="O12" s="20">
        <v>0.17735266218824999</v>
      </c>
      <c r="P12" s="20">
        <v>0.20924024468891</v>
      </c>
      <c r="Q12" s="20">
        <v>0.209595897501409</v>
      </c>
      <c r="R12" s="20"/>
      <c r="S12" s="20">
        <v>0.119136071810465</v>
      </c>
      <c r="T12" s="20">
        <v>0.17642344815242</v>
      </c>
      <c r="U12" s="20">
        <v>0.17129450887941</v>
      </c>
      <c r="V12" s="20">
        <v>0.19127006029902199</v>
      </c>
      <c r="W12" s="20">
        <v>0.202091912053741</v>
      </c>
      <c r="X12" s="20">
        <v>0.15189845117831099</v>
      </c>
      <c r="Y12" s="20">
        <v>0.16815001769225399</v>
      </c>
      <c r="Z12" s="20">
        <v>0.217647799986358</v>
      </c>
      <c r="AA12" s="20">
        <v>0.18707762038928799</v>
      </c>
      <c r="AB12" s="20">
        <v>0.225099761773705</v>
      </c>
      <c r="AC12" s="20">
        <v>0.25839716923387201</v>
      </c>
      <c r="AD12" s="20">
        <v>0.246883493809194</v>
      </c>
      <c r="AE12" s="20"/>
      <c r="AF12" s="20">
        <v>0.159163634391773</v>
      </c>
      <c r="AG12" s="20">
        <v>0.236323504733813</v>
      </c>
      <c r="AH12" s="20">
        <v>0.187267968857317</v>
      </c>
      <c r="AI12" s="20">
        <v>0.21242082519290401</v>
      </c>
      <c r="AJ12" s="20">
        <v>0.19726130403801601</v>
      </c>
      <c r="AK12" s="20">
        <v>0.159019185950148</v>
      </c>
      <c r="AL12" s="20">
        <v>0.13763126786737601</v>
      </c>
      <c r="AM12" s="20">
        <v>0.15038001943870899</v>
      </c>
      <c r="AN12" s="20">
        <v>0.205288289992271</v>
      </c>
      <c r="AO12" s="20">
        <v>0.13555626700204201</v>
      </c>
      <c r="AP12" s="20">
        <v>0.19741430170281399</v>
      </c>
      <c r="AQ12" s="20">
        <v>0.14819856951237301</v>
      </c>
      <c r="AR12" s="20">
        <v>0.13768172460581701</v>
      </c>
      <c r="AS12" s="20">
        <v>0.156393537073372</v>
      </c>
      <c r="AT12" s="20">
        <v>8.2369674150946995E-2</v>
      </c>
      <c r="AU12" s="20">
        <v>0.124588670086237</v>
      </c>
      <c r="AV12" s="20"/>
      <c r="AW12" s="20">
        <v>0.180415720750045</v>
      </c>
      <c r="AX12" s="20">
        <v>0.18325307075654501</v>
      </c>
      <c r="AY12" s="20"/>
      <c r="AZ12" s="20">
        <v>0.17099590410261101</v>
      </c>
      <c r="BA12" s="20">
        <v>0.187552169638349</v>
      </c>
      <c r="BB12" s="20" t="s">
        <v>98</v>
      </c>
      <c r="BC12" s="20">
        <v>0.215544310860419</v>
      </c>
      <c r="BD12" s="20">
        <v>0.14095562525254199</v>
      </c>
      <c r="BE12" s="20">
        <v>0.19252281985779399</v>
      </c>
      <c r="BF12" s="20">
        <v>0.23058570103284401</v>
      </c>
      <c r="BG12" s="20"/>
      <c r="BH12" s="20">
        <v>0.18639464552396001</v>
      </c>
      <c r="BI12" s="20">
        <v>0.15793222917785699</v>
      </c>
      <c r="BJ12" s="20">
        <v>0.26712909348080199</v>
      </c>
      <c r="BK12" s="20"/>
      <c r="BL12" s="20">
        <v>0.16225618072518799</v>
      </c>
      <c r="BM12" s="20">
        <v>0.17049254970616501</v>
      </c>
      <c r="BN12" s="20">
        <v>0.14747207409374699</v>
      </c>
      <c r="BO12" s="20">
        <v>0.19089423276144901</v>
      </c>
      <c r="BP12" s="20">
        <v>0.25952793750005898</v>
      </c>
      <c r="BQ12" s="20"/>
      <c r="BR12" s="20">
        <v>0.120461381427028</v>
      </c>
      <c r="BS12" s="20">
        <v>0.16152203909934901</v>
      </c>
      <c r="BT12" s="20">
        <v>0.14254804427750201</v>
      </c>
    </row>
    <row r="13" spans="2:72" x14ac:dyDescent="0.25">
      <c r="B13" s="16"/>
    </row>
    <row r="14" spans="2:72" x14ac:dyDescent="0.25">
      <c r="B14" t="s">
        <v>94</v>
      </c>
    </row>
    <row r="15" spans="2:72" x14ac:dyDescent="0.25">
      <c r="B15" t="s">
        <v>95</v>
      </c>
    </row>
    <row r="17" spans="2:2" x14ac:dyDescent="0.25">
      <c r="B17"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BT22"/>
  <sheetViews>
    <sheetView showGridLines="0" workbookViewId="0">
      <pane xSplit="2" topLeftCell="C1" activePane="topRight" state="frozen"/>
      <selection pane="topRight" activeCell="F3" sqref="F3"/>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183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0.37634283624925602</v>
      </c>
      <c r="D9" s="14">
        <v>0.37221882143899299</v>
      </c>
      <c r="E9" s="14">
        <v>0.380448847639273</v>
      </c>
      <c r="F9" s="14"/>
      <c r="G9" s="14">
        <v>0.38461476528557997</v>
      </c>
      <c r="H9" s="14">
        <v>0.40526466865518801</v>
      </c>
      <c r="I9" s="14">
        <v>0.31989069230994999</v>
      </c>
      <c r="J9" s="14">
        <v>0.39753118106622298</v>
      </c>
      <c r="K9" s="14">
        <v>0.387967020421699</v>
      </c>
      <c r="L9" s="14">
        <v>0.36831874697162897</v>
      </c>
      <c r="M9" s="14"/>
      <c r="N9" s="14">
        <v>0.35176545039805501</v>
      </c>
      <c r="O9" s="14">
        <v>0.32520201671916399</v>
      </c>
      <c r="P9" s="14">
        <v>0.354020878049154</v>
      </c>
      <c r="Q9" s="14">
        <v>0.46936327976169501</v>
      </c>
      <c r="R9" s="14"/>
      <c r="S9" s="14">
        <v>0.41276726833817701</v>
      </c>
      <c r="T9" s="14">
        <v>0.35290005817785702</v>
      </c>
      <c r="U9" s="14">
        <v>0.35928232240820901</v>
      </c>
      <c r="V9" s="14">
        <v>0.31657108038391402</v>
      </c>
      <c r="W9" s="14">
        <v>0.357161454413435</v>
      </c>
      <c r="X9" s="14">
        <v>0.395832365723854</v>
      </c>
      <c r="Y9" s="14">
        <v>0.43072723468222801</v>
      </c>
      <c r="Z9" s="14">
        <v>0.39300943186965698</v>
      </c>
      <c r="AA9" s="14">
        <v>0.38117959459954998</v>
      </c>
      <c r="AB9" s="14">
        <v>0.380358663564555</v>
      </c>
      <c r="AC9" s="14">
        <v>0.38925518747508298</v>
      </c>
      <c r="AD9" s="14">
        <v>0.30025322821353401</v>
      </c>
      <c r="AE9" s="14"/>
      <c r="AF9" s="14">
        <v>0.30391841605322301</v>
      </c>
      <c r="AG9" s="14">
        <v>0.45654769599308698</v>
      </c>
      <c r="AH9" s="14">
        <v>0.44447027139658002</v>
      </c>
      <c r="AI9" s="14">
        <v>0.45541929715618501</v>
      </c>
      <c r="AJ9" s="14">
        <v>0.37125811963245298</v>
      </c>
      <c r="AK9" s="14">
        <v>0.29699180039357798</v>
      </c>
      <c r="AL9" s="14">
        <v>0.43705970279817302</v>
      </c>
      <c r="AM9" s="14">
        <v>0.40164644549158601</v>
      </c>
      <c r="AN9" s="14">
        <v>0.39386972132156201</v>
      </c>
      <c r="AO9" s="14">
        <v>0.34598722642850799</v>
      </c>
      <c r="AP9" s="14">
        <v>0.30523236824058297</v>
      </c>
      <c r="AQ9" s="14">
        <v>0.35378705557552997</v>
      </c>
      <c r="AR9" s="14">
        <v>0.26477834912773601</v>
      </c>
      <c r="AS9" s="14">
        <v>0.44335305230486899</v>
      </c>
      <c r="AT9" s="14">
        <v>0.32821249312928602</v>
      </c>
      <c r="AU9" s="14">
        <v>0.26341057228598602</v>
      </c>
      <c r="AV9" s="14"/>
      <c r="AW9" s="14">
        <v>0.37103945195022497</v>
      </c>
      <c r="AX9" s="14">
        <v>0.38335655039176397</v>
      </c>
      <c r="AY9" s="14"/>
      <c r="AZ9" s="14">
        <v>0.341387534474767</v>
      </c>
      <c r="BA9" s="14">
        <v>0.34915060122091202</v>
      </c>
      <c r="BB9" s="14" t="s">
        <v>98</v>
      </c>
      <c r="BC9" s="14">
        <v>0.47093065557358699</v>
      </c>
      <c r="BD9" s="14">
        <v>0.48022295137710203</v>
      </c>
      <c r="BE9" s="14">
        <v>0.38478779599509799</v>
      </c>
      <c r="BF9" s="14">
        <v>0.51088208591108597</v>
      </c>
      <c r="BG9" s="14"/>
      <c r="BH9" s="14">
        <v>0.316114061081744</v>
      </c>
      <c r="BI9" s="14">
        <v>0.43133806864688301</v>
      </c>
      <c r="BJ9" s="14">
        <v>0.34143977234772099</v>
      </c>
      <c r="BK9" s="14"/>
      <c r="BL9" s="14">
        <v>0.298228868735255</v>
      </c>
      <c r="BM9" s="14">
        <v>0.46656407503858399</v>
      </c>
      <c r="BN9" s="14">
        <v>0.37292474951397298</v>
      </c>
      <c r="BO9" s="14">
        <v>0.41185165613827501</v>
      </c>
      <c r="BP9" s="14">
        <v>0.32423475639503402</v>
      </c>
      <c r="BQ9" s="14"/>
      <c r="BR9" s="14">
        <v>0.27009973321887298</v>
      </c>
      <c r="BS9" s="14">
        <v>0.45068152491000502</v>
      </c>
      <c r="BT9" s="14">
        <v>0.430119934665462</v>
      </c>
    </row>
    <row r="10" spans="2:72" x14ac:dyDescent="0.25">
      <c r="B10" s="15" t="s">
        <v>126</v>
      </c>
      <c r="C10" s="14">
        <v>0.39392832378312198</v>
      </c>
      <c r="D10" s="14">
        <v>0.37405293620130198</v>
      </c>
      <c r="E10" s="14">
        <v>0.41269285299976999</v>
      </c>
      <c r="F10" s="14"/>
      <c r="G10" s="14">
        <v>0.44237424699695399</v>
      </c>
      <c r="H10" s="14">
        <v>0.357307268213861</v>
      </c>
      <c r="I10" s="14">
        <v>0.41966096954306098</v>
      </c>
      <c r="J10" s="14">
        <v>0.37868620820868099</v>
      </c>
      <c r="K10" s="14">
        <v>0.40877875023698101</v>
      </c>
      <c r="L10" s="14">
        <v>0.37258402092333598</v>
      </c>
      <c r="M10" s="14"/>
      <c r="N10" s="14">
        <v>0.44846599952472999</v>
      </c>
      <c r="O10" s="14">
        <v>0.42694369140654698</v>
      </c>
      <c r="P10" s="14">
        <v>0.37036750360676401</v>
      </c>
      <c r="Q10" s="14">
        <v>0.32765695630124397</v>
      </c>
      <c r="R10" s="14"/>
      <c r="S10" s="14">
        <v>0.39484976657069598</v>
      </c>
      <c r="T10" s="14">
        <v>0.40317020098117101</v>
      </c>
      <c r="U10" s="14">
        <v>0.40402084964768897</v>
      </c>
      <c r="V10" s="14">
        <v>0.43785409596575098</v>
      </c>
      <c r="W10" s="14">
        <v>0.38546177406917498</v>
      </c>
      <c r="X10" s="14">
        <v>0.379860287990884</v>
      </c>
      <c r="Y10" s="14">
        <v>0.37168682966147398</v>
      </c>
      <c r="Z10" s="14">
        <v>0.38794475236147002</v>
      </c>
      <c r="AA10" s="14">
        <v>0.360236905958286</v>
      </c>
      <c r="AB10" s="14">
        <v>0.35367911637605098</v>
      </c>
      <c r="AC10" s="14">
        <v>0.43495289361212902</v>
      </c>
      <c r="AD10" s="14">
        <v>0.49590636436678998</v>
      </c>
      <c r="AE10" s="14"/>
      <c r="AF10" s="14">
        <v>0.41494532310150301</v>
      </c>
      <c r="AG10" s="14">
        <v>0.27506146611510901</v>
      </c>
      <c r="AH10" s="14">
        <v>0.374834246891873</v>
      </c>
      <c r="AI10" s="14">
        <v>0.33595273083826699</v>
      </c>
      <c r="AJ10" s="14">
        <v>0.40598496232346099</v>
      </c>
      <c r="AK10" s="14">
        <v>0.484174387428917</v>
      </c>
      <c r="AL10" s="14">
        <v>0.36277233411427701</v>
      </c>
      <c r="AM10" s="14">
        <v>0.39479800352771999</v>
      </c>
      <c r="AN10" s="14">
        <v>0.34945385068589502</v>
      </c>
      <c r="AO10" s="14">
        <v>0.39201395978574</v>
      </c>
      <c r="AP10" s="14">
        <v>0.41778948141563699</v>
      </c>
      <c r="AQ10" s="14">
        <v>0.43971746738713902</v>
      </c>
      <c r="AR10" s="14">
        <v>0.49792713263434302</v>
      </c>
      <c r="AS10" s="14">
        <v>0.40417598810208599</v>
      </c>
      <c r="AT10" s="14">
        <v>0.43833193509168999</v>
      </c>
      <c r="AU10" s="14">
        <v>0.49961598478494901</v>
      </c>
      <c r="AV10" s="14"/>
      <c r="AW10" s="14">
        <v>0.39111882930699599</v>
      </c>
      <c r="AX10" s="14">
        <v>0.39764387408636898</v>
      </c>
      <c r="AY10" s="14"/>
      <c r="AZ10" s="14">
        <v>0.40361594165014603</v>
      </c>
      <c r="BA10" s="14">
        <v>0.41780667086233703</v>
      </c>
      <c r="BB10" s="14" t="s">
        <v>98</v>
      </c>
      <c r="BC10" s="14">
        <v>0.33052356274504402</v>
      </c>
      <c r="BD10" s="14">
        <v>0.33676167961405501</v>
      </c>
      <c r="BE10" s="14">
        <v>0.39140053546185699</v>
      </c>
      <c r="BF10" s="14">
        <v>0.314950946079742</v>
      </c>
      <c r="BG10" s="14"/>
      <c r="BH10" s="14">
        <v>0.40522224161862902</v>
      </c>
      <c r="BI10" s="14">
        <v>0.38053698985980899</v>
      </c>
      <c r="BJ10" s="14">
        <v>0.39344506829655901</v>
      </c>
      <c r="BK10" s="14"/>
      <c r="BL10" s="14">
        <v>0.40739861203529498</v>
      </c>
      <c r="BM10" s="14">
        <v>0.37379669229462997</v>
      </c>
      <c r="BN10" s="14">
        <v>0.42069530606762101</v>
      </c>
      <c r="BO10" s="14">
        <v>0.37876593980805201</v>
      </c>
      <c r="BP10" s="14">
        <v>0.40805563656142901</v>
      </c>
      <c r="BQ10" s="14"/>
      <c r="BR10" s="14">
        <v>0.44207107114564798</v>
      </c>
      <c r="BS10" s="14">
        <v>0.39231393256100999</v>
      </c>
      <c r="BT10" s="14">
        <v>0.39086032697310802</v>
      </c>
    </row>
    <row r="11" spans="2:72" ht="30" x14ac:dyDescent="0.25">
      <c r="B11" s="15" t="s">
        <v>127</v>
      </c>
      <c r="C11" s="14">
        <v>0.148202516176277</v>
      </c>
      <c r="D11" s="14">
        <v>0.162906416146017</v>
      </c>
      <c r="E11" s="14">
        <v>0.13486078088263501</v>
      </c>
      <c r="F11" s="14"/>
      <c r="G11" s="14">
        <v>0.131721632597434</v>
      </c>
      <c r="H11" s="14">
        <v>0.142676653647932</v>
      </c>
      <c r="I11" s="14">
        <v>0.172319858938045</v>
      </c>
      <c r="J11" s="14">
        <v>0.14115112503698199</v>
      </c>
      <c r="K11" s="14">
        <v>0.113871885918992</v>
      </c>
      <c r="L11" s="14">
        <v>0.17285014877535501</v>
      </c>
      <c r="M11" s="14"/>
      <c r="N11" s="14">
        <v>0.13003915305414601</v>
      </c>
      <c r="O11" s="14">
        <v>0.156621969658053</v>
      </c>
      <c r="P11" s="14">
        <v>0.19157199783053799</v>
      </c>
      <c r="Q11" s="14">
        <v>0.12325310553864199</v>
      </c>
      <c r="R11" s="14"/>
      <c r="S11" s="14">
        <v>0.12572414147425101</v>
      </c>
      <c r="T11" s="14">
        <v>0.17227743396459999</v>
      </c>
      <c r="U11" s="14">
        <v>0.15487784091530099</v>
      </c>
      <c r="V11" s="14">
        <v>0.173007325771417</v>
      </c>
      <c r="W11" s="14">
        <v>0.162086445297524</v>
      </c>
      <c r="X11" s="14">
        <v>0.15501446819128201</v>
      </c>
      <c r="Y11" s="14">
        <v>0.125923555539416</v>
      </c>
      <c r="Z11" s="14">
        <v>0.105095831143328</v>
      </c>
      <c r="AA11" s="14">
        <v>0.14541481576866999</v>
      </c>
      <c r="AB11" s="14">
        <v>0.177881816668162</v>
      </c>
      <c r="AC11" s="14">
        <v>0.10696831512695699</v>
      </c>
      <c r="AD11" s="14">
        <v>0.11048920238341001</v>
      </c>
      <c r="AE11" s="14"/>
      <c r="AF11" s="14">
        <v>0.23057559071053599</v>
      </c>
      <c r="AG11" s="14">
        <v>0.193316184383414</v>
      </c>
      <c r="AH11" s="14">
        <v>0.12372227766208201</v>
      </c>
      <c r="AI11" s="14">
        <v>0.11847454172849101</v>
      </c>
      <c r="AJ11" s="14">
        <v>0.146016321503674</v>
      </c>
      <c r="AK11" s="14">
        <v>0.17815952303743701</v>
      </c>
      <c r="AL11" s="14">
        <v>0.122448793044051</v>
      </c>
      <c r="AM11" s="14">
        <v>0.11063420969564</v>
      </c>
      <c r="AN11" s="14">
        <v>0.15354210820945</v>
      </c>
      <c r="AO11" s="14">
        <v>0.18632143527197301</v>
      </c>
      <c r="AP11" s="14">
        <v>0.167838200122335</v>
      </c>
      <c r="AQ11" s="14">
        <v>0.12522010265907199</v>
      </c>
      <c r="AR11" s="14">
        <v>0.15598889668674801</v>
      </c>
      <c r="AS11" s="14">
        <v>0.10465563981519101</v>
      </c>
      <c r="AT11" s="14">
        <v>0.19084585289782799</v>
      </c>
      <c r="AU11" s="14">
        <v>0.127134532135044</v>
      </c>
      <c r="AV11" s="14"/>
      <c r="AW11" s="14">
        <v>0.15292025627807501</v>
      </c>
      <c r="AX11" s="14">
        <v>0.14196331520441799</v>
      </c>
      <c r="AY11" s="14"/>
      <c r="AZ11" s="14">
        <v>0.16157179198315899</v>
      </c>
      <c r="BA11" s="14">
        <v>0.14445991368896099</v>
      </c>
      <c r="BB11" s="14" t="s">
        <v>98</v>
      </c>
      <c r="BC11" s="14">
        <v>0.132850518361737</v>
      </c>
      <c r="BD11" s="14">
        <v>0.12884568672794999</v>
      </c>
      <c r="BE11" s="14">
        <v>0.14789187655271299</v>
      </c>
      <c r="BF11" s="14">
        <v>0.151452188295567</v>
      </c>
      <c r="BG11" s="14"/>
      <c r="BH11" s="14">
        <v>0.18077817627582299</v>
      </c>
      <c r="BI11" s="14">
        <v>0.11981210165494401</v>
      </c>
      <c r="BJ11" s="14">
        <v>0.15947023491745499</v>
      </c>
      <c r="BK11" s="14"/>
      <c r="BL11" s="14">
        <v>0.19750604940894101</v>
      </c>
      <c r="BM11" s="14">
        <v>9.9736661637126106E-2</v>
      </c>
      <c r="BN11" s="14">
        <v>0.13039802466668701</v>
      </c>
      <c r="BO11" s="14">
        <v>0.11154200507390601</v>
      </c>
      <c r="BP11" s="14">
        <v>0.15058604888377</v>
      </c>
      <c r="BQ11" s="14"/>
      <c r="BR11" s="14">
        <v>0.19069273178475299</v>
      </c>
      <c r="BS11" s="14">
        <v>9.4656801686431202E-2</v>
      </c>
      <c r="BT11" s="14">
        <v>0.15104610895616599</v>
      </c>
    </row>
    <row r="12" spans="2:72" x14ac:dyDescent="0.25">
      <c r="B12" s="15" t="s">
        <v>128</v>
      </c>
      <c r="C12" s="14">
        <v>3.4351228305317102E-2</v>
      </c>
      <c r="D12" s="14">
        <v>4.8166069089088097E-2</v>
      </c>
      <c r="E12" s="14">
        <v>2.1088461014911099E-2</v>
      </c>
      <c r="F12" s="14"/>
      <c r="G12" s="14">
        <v>1.18591845165841E-2</v>
      </c>
      <c r="H12" s="14">
        <v>4.4851119949779701E-2</v>
      </c>
      <c r="I12" s="14">
        <v>3.6469835991424698E-2</v>
      </c>
      <c r="J12" s="14">
        <v>4.3833816766654703E-2</v>
      </c>
      <c r="K12" s="14">
        <v>2.8939026272708002E-2</v>
      </c>
      <c r="L12" s="14">
        <v>3.5128628717047902E-2</v>
      </c>
      <c r="M12" s="14"/>
      <c r="N12" s="14">
        <v>3.4380889689574999E-2</v>
      </c>
      <c r="O12" s="14">
        <v>3.6459959217806502E-2</v>
      </c>
      <c r="P12" s="14">
        <v>4.2658932214146898E-2</v>
      </c>
      <c r="Q12" s="14">
        <v>2.5354075115923001E-2</v>
      </c>
      <c r="R12" s="14"/>
      <c r="S12" s="14">
        <v>4.0127178748910197E-2</v>
      </c>
      <c r="T12" s="14">
        <v>3.5754755952833298E-2</v>
      </c>
      <c r="U12" s="14">
        <v>3.0809348342482199E-2</v>
      </c>
      <c r="V12" s="14">
        <v>2.1152936710577101E-2</v>
      </c>
      <c r="W12" s="14">
        <v>2.5388713801458501E-2</v>
      </c>
      <c r="X12" s="14">
        <v>3.3615073906442597E-2</v>
      </c>
      <c r="Y12" s="14">
        <v>3.2570522427022797E-2</v>
      </c>
      <c r="Z12" s="14">
        <v>4.03038443511501E-2</v>
      </c>
      <c r="AA12" s="14">
        <v>4.7266045818523401E-2</v>
      </c>
      <c r="AB12" s="14">
        <v>3.8826815368625402E-2</v>
      </c>
      <c r="AC12" s="14">
        <v>1.1106785047731599E-2</v>
      </c>
      <c r="AD12" s="14">
        <v>4.8130741351720699E-2</v>
      </c>
      <c r="AE12" s="14"/>
      <c r="AF12" s="14">
        <v>0</v>
      </c>
      <c r="AG12" s="14">
        <v>2.2823911096297601E-2</v>
      </c>
      <c r="AH12" s="14">
        <v>1.44425987185608E-2</v>
      </c>
      <c r="AI12" s="14">
        <v>3.0946432714513201E-2</v>
      </c>
      <c r="AJ12" s="14">
        <v>2.0924878066158999E-2</v>
      </c>
      <c r="AK12" s="14">
        <v>2.3317560930299401E-2</v>
      </c>
      <c r="AL12" s="14">
        <v>3.0925265937805299E-2</v>
      </c>
      <c r="AM12" s="14">
        <v>3.9749869434860099E-2</v>
      </c>
      <c r="AN12" s="14">
        <v>4.7434472645117701E-2</v>
      </c>
      <c r="AO12" s="14">
        <v>4.7717633303131703E-2</v>
      </c>
      <c r="AP12" s="14">
        <v>6.8304512960679006E-2</v>
      </c>
      <c r="AQ12" s="14">
        <v>3.2098374520754001E-2</v>
      </c>
      <c r="AR12" s="14">
        <v>1.27571560833479E-2</v>
      </c>
      <c r="AS12" s="14">
        <v>4.78153197778532E-2</v>
      </c>
      <c r="AT12" s="14">
        <v>0</v>
      </c>
      <c r="AU12" s="14">
        <v>9.5867293442257306E-2</v>
      </c>
      <c r="AV12" s="14"/>
      <c r="AW12" s="14">
        <v>3.72495669775278E-2</v>
      </c>
      <c r="AX12" s="14">
        <v>3.0518181746957199E-2</v>
      </c>
      <c r="AY12" s="14"/>
      <c r="AZ12" s="14">
        <v>4.2805836352205903E-2</v>
      </c>
      <c r="BA12" s="14">
        <v>4.0085952792726802E-2</v>
      </c>
      <c r="BB12" s="14" t="s">
        <v>98</v>
      </c>
      <c r="BC12" s="14">
        <v>2.5260848506860799E-2</v>
      </c>
      <c r="BD12" s="14">
        <v>2.62399403165374E-2</v>
      </c>
      <c r="BE12" s="14">
        <v>2.31723069238703E-2</v>
      </c>
      <c r="BF12" s="14">
        <v>0</v>
      </c>
      <c r="BG12" s="14"/>
      <c r="BH12" s="14">
        <v>4.28216668369081E-2</v>
      </c>
      <c r="BI12" s="14">
        <v>3.2469706945950999E-2</v>
      </c>
      <c r="BJ12" s="14">
        <v>3.0077631692449199E-2</v>
      </c>
      <c r="BK12" s="14"/>
      <c r="BL12" s="14">
        <v>4.4551218311515699E-2</v>
      </c>
      <c r="BM12" s="14">
        <v>2.16396528693883E-2</v>
      </c>
      <c r="BN12" s="14">
        <v>4.2425518734515603E-2</v>
      </c>
      <c r="BO12" s="14">
        <v>6.3571308604445195E-2</v>
      </c>
      <c r="BP12" s="14">
        <v>3.2635147327443097E-2</v>
      </c>
      <c r="BQ12" s="14"/>
      <c r="BR12" s="14">
        <v>5.6066684659748102E-2</v>
      </c>
      <c r="BS12" s="14">
        <v>2.1469531009813001E-2</v>
      </c>
      <c r="BT12" s="14">
        <v>2.1019037979958001E-2</v>
      </c>
    </row>
    <row r="13" spans="2:72" x14ac:dyDescent="0.25">
      <c r="B13" s="15" t="s">
        <v>129</v>
      </c>
      <c r="C13" s="14">
        <v>1.59736432621446E-2</v>
      </c>
      <c r="D13" s="14">
        <v>1.8902901311808998E-2</v>
      </c>
      <c r="E13" s="14">
        <v>1.3221735827081299E-2</v>
      </c>
      <c r="F13" s="14"/>
      <c r="G13" s="14">
        <v>2.7824722823048299E-3</v>
      </c>
      <c r="H13" s="14">
        <v>2.0484619525104001E-2</v>
      </c>
      <c r="I13" s="14">
        <v>1.2191075518880301E-2</v>
      </c>
      <c r="J13" s="14">
        <v>1.45627602517296E-2</v>
      </c>
      <c r="K13" s="14">
        <v>2.4886611887357302E-2</v>
      </c>
      <c r="L13" s="14">
        <v>1.9413195928144798E-2</v>
      </c>
      <c r="M13" s="14"/>
      <c r="N13" s="14">
        <v>1.8817247429628699E-2</v>
      </c>
      <c r="O13" s="14">
        <v>1.8905854833139401E-2</v>
      </c>
      <c r="P13" s="14">
        <v>1.49620483907731E-2</v>
      </c>
      <c r="Q13" s="14">
        <v>7.4281573497146404E-3</v>
      </c>
      <c r="R13" s="14"/>
      <c r="S13" s="14">
        <v>8.7763907707325093E-3</v>
      </c>
      <c r="T13" s="14">
        <v>2.1737807851589401E-2</v>
      </c>
      <c r="U13" s="14">
        <v>1.1974858617506299E-2</v>
      </c>
      <c r="V13" s="14">
        <v>9.9101258111736392E-3</v>
      </c>
      <c r="W13" s="14">
        <v>3.2836944607489198E-2</v>
      </c>
      <c r="X13" s="14">
        <v>1.8660328475486002E-2</v>
      </c>
      <c r="Y13" s="14">
        <v>2.26480920330649E-2</v>
      </c>
      <c r="Z13" s="14">
        <v>0</v>
      </c>
      <c r="AA13" s="14">
        <v>2.4465897916537499E-2</v>
      </c>
      <c r="AB13" s="14">
        <v>5.8092770278393496E-3</v>
      </c>
      <c r="AC13" s="14">
        <v>8.1423481591310302E-3</v>
      </c>
      <c r="AD13" s="14">
        <v>2.1959050953120798E-2</v>
      </c>
      <c r="AE13" s="14"/>
      <c r="AF13" s="14">
        <v>0</v>
      </c>
      <c r="AG13" s="14">
        <v>0</v>
      </c>
      <c r="AH13" s="14">
        <v>0</v>
      </c>
      <c r="AI13" s="14">
        <v>2.0577337002967201E-2</v>
      </c>
      <c r="AJ13" s="14">
        <v>2.0148896640950899E-2</v>
      </c>
      <c r="AK13" s="14">
        <v>7.9444956412567502E-3</v>
      </c>
      <c r="AL13" s="14">
        <v>2.07931547228008E-2</v>
      </c>
      <c r="AM13" s="14">
        <v>2.6782187703948801E-2</v>
      </c>
      <c r="AN13" s="14">
        <v>3.5438394706273003E-2</v>
      </c>
      <c r="AO13" s="14">
        <v>8.2069143605258601E-3</v>
      </c>
      <c r="AP13" s="14">
        <v>1.1548546700137699E-2</v>
      </c>
      <c r="AQ13" s="14">
        <v>1.67839500155328E-2</v>
      </c>
      <c r="AR13" s="14">
        <v>3.0524945805995001E-2</v>
      </c>
      <c r="AS13" s="14">
        <v>0</v>
      </c>
      <c r="AT13" s="14">
        <v>2.4536128656517601E-2</v>
      </c>
      <c r="AU13" s="14">
        <v>0</v>
      </c>
      <c r="AV13" s="14"/>
      <c r="AW13" s="14">
        <v>1.7420879106673101E-2</v>
      </c>
      <c r="AX13" s="14">
        <v>1.4059677021348501E-2</v>
      </c>
      <c r="AY13" s="14"/>
      <c r="AZ13" s="14">
        <v>2.2842497387073699E-2</v>
      </c>
      <c r="BA13" s="14">
        <v>1.9644189301026099E-2</v>
      </c>
      <c r="BB13" s="14" t="s">
        <v>98</v>
      </c>
      <c r="BC13" s="14">
        <v>0</v>
      </c>
      <c r="BD13" s="14">
        <v>0</v>
      </c>
      <c r="BE13" s="14">
        <v>1.3825501447368899E-2</v>
      </c>
      <c r="BF13" s="14">
        <v>0</v>
      </c>
      <c r="BG13" s="14"/>
      <c r="BH13" s="14">
        <v>2.9418508882103199E-2</v>
      </c>
      <c r="BI13" s="14">
        <v>8.1547229617750204E-3</v>
      </c>
      <c r="BJ13" s="14">
        <v>1.01195152632908E-2</v>
      </c>
      <c r="BK13" s="14"/>
      <c r="BL13" s="14">
        <v>2.6847968325106299E-2</v>
      </c>
      <c r="BM13" s="14">
        <v>9.9926420363030503E-3</v>
      </c>
      <c r="BN13" s="14">
        <v>5.8446381300957398E-3</v>
      </c>
      <c r="BO13" s="14">
        <v>3.42690903753229E-2</v>
      </c>
      <c r="BP13" s="14">
        <v>1.5697907470517799E-2</v>
      </c>
      <c r="BQ13" s="14"/>
      <c r="BR13" s="14">
        <v>2.1422866004759501E-2</v>
      </c>
      <c r="BS13" s="14">
        <v>1.3760638533019899E-2</v>
      </c>
      <c r="BT13" s="14">
        <v>6.9545914253050104E-3</v>
      </c>
    </row>
    <row r="14" spans="2:72" x14ac:dyDescent="0.25">
      <c r="B14" s="15" t="s">
        <v>92</v>
      </c>
      <c r="C14" s="14">
        <v>3.1201452223883201E-2</v>
      </c>
      <c r="D14" s="14">
        <v>2.3752855812791199E-2</v>
      </c>
      <c r="E14" s="14">
        <v>3.7687321636329499E-2</v>
      </c>
      <c r="F14" s="14"/>
      <c r="G14" s="14">
        <v>2.66476983211426E-2</v>
      </c>
      <c r="H14" s="14">
        <v>2.9415670008136101E-2</v>
      </c>
      <c r="I14" s="14">
        <v>3.9467567698638899E-2</v>
      </c>
      <c r="J14" s="14">
        <v>2.4234908669729199E-2</v>
      </c>
      <c r="K14" s="14">
        <v>3.5556705262263601E-2</v>
      </c>
      <c r="L14" s="14">
        <v>3.1705258684486599E-2</v>
      </c>
      <c r="M14" s="14"/>
      <c r="N14" s="14">
        <v>1.65312599038644E-2</v>
      </c>
      <c r="O14" s="14">
        <v>3.5866508165289898E-2</v>
      </c>
      <c r="P14" s="14">
        <v>2.6418639908623701E-2</v>
      </c>
      <c r="Q14" s="14">
        <v>4.6944425932781898E-2</v>
      </c>
      <c r="R14" s="14"/>
      <c r="S14" s="14">
        <v>1.7755254097233698E-2</v>
      </c>
      <c r="T14" s="14">
        <v>1.41597430719496E-2</v>
      </c>
      <c r="U14" s="14">
        <v>3.9034780068813099E-2</v>
      </c>
      <c r="V14" s="14">
        <v>4.1504435357167302E-2</v>
      </c>
      <c r="W14" s="14">
        <v>3.7064667810918599E-2</v>
      </c>
      <c r="X14" s="14">
        <v>1.7017475712051498E-2</v>
      </c>
      <c r="Y14" s="14">
        <v>1.6443765656794101E-2</v>
      </c>
      <c r="Z14" s="14">
        <v>7.3646140274394797E-2</v>
      </c>
      <c r="AA14" s="14">
        <v>4.1436739938433102E-2</v>
      </c>
      <c r="AB14" s="14">
        <v>4.3444310994767601E-2</v>
      </c>
      <c r="AC14" s="14">
        <v>4.9574470578969E-2</v>
      </c>
      <c r="AD14" s="14">
        <v>2.3261412731423899E-2</v>
      </c>
      <c r="AE14" s="14"/>
      <c r="AF14" s="14">
        <v>5.0560670134738597E-2</v>
      </c>
      <c r="AG14" s="14">
        <v>5.2250742412092301E-2</v>
      </c>
      <c r="AH14" s="14">
        <v>4.2530605330903901E-2</v>
      </c>
      <c r="AI14" s="14">
        <v>3.8629660559576499E-2</v>
      </c>
      <c r="AJ14" s="14">
        <v>3.5666821833302803E-2</v>
      </c>
      <c r="AK14" s="14">
        <v>9.4122325685117095E-3</v>
      </c>
      <c r="AL14" s="14">
        <v>2.6000749382892398E-2</v>
      </c>
      <c r="AM14" s="14">
        <v>2.6389284146245699E-2</v>
      </c>
      <c r="AN14" s="14">
        <v>2.0261452431701899E-2</v>
      </c>
      <c r="AO14" s="14">
        <v>1.9752830850121202E-2</v>
      </c>
      <c r="AP14" s="14">
        <v>2.92868905606282E-2</v>
      </c>
      <c r="AQ14" s="14">
        <v>3.2393049841971597E-2</v>
      </c>
      <c r="AR14" s="14">
        <v>3.8023519661831401E-2</v>
      </c>
      <c r="AS14" s="14">
        <v>0</v>
      </c>
      <c r="AT14" s="14">
        <v>1.8073590224678301E-2</v>
      </c>
      <c r="AU14" s="14">
        <v>1.39716173517645E-2</v>
      </c>
      <c r="AV14" s="14"/>
      <c r="AW14" s="14">
        <v>3.0251016380503801E-2</v>
      </c>
      <c r="AX14" s="14">
        <v>3.2458401549142299E-2</v>
      </c>
      <c r="AY14" s="14"/>
      <c r="AZ14" s="14">
        <v>2.7776398152647999E-2</v>
      </c>
      <c r="BA14" s="14">
        <v>2.8852672134036899E-2</v>
      </c>
      <c r="BB14" s="14" t="s">
        <v>98</v>
      </c>
      <c r="BC14" s="14">
        <v>4.0434414812771699E-2</v>
      </c>
      <c r="BD14" s="14">
        <v>2.7929741964355801E-2</v>
      </c>
      <c r="BE14" s="14">
        <v>3.89219836190925E-2</v>
      </c>
      <c r="BF14" s="14">
        <v>2.2714779713604898E-2</v>
      </c>
      <c r="BG14" s="14"/>
      <c r="BH14" s="14">
        <v>2.5645345304793399E-2</v>
      </c>
      <c r="BI14" s="14">
        <v>2.7688409930638098E-2</v>
      </c>
      <c r="BJ14" s="14">
        <v>6.5447777482524505E-2</v>
      </c>
      <c r="BK14" s="14"/>
      <c r="BL14" s="14">
        <v>2.5467283183885799E-2</v>
      </c>
      <c r="BM14" s="14">
        <v>2.82702761239692E-2</v>
      </c>
      <c r="BN14" s="14">
        <v>2.7711762887108499E-2</v>
      </c>
      <c r="BO14" s="14">
        <v>0</v>
      </c>
      <c r="BP14" s="14">
        <v>6.8790503361807406E-2</v>
      </c>
      <c r="BQ14" s="14"/>
      <c r="BR14" s="14">
        <v>1.9646913186218699E-2</v>
      </c>
      <c r="BS14" s="14">
        <v>2.71175712997207E-2</v>
      </c>
      <c r="BT14" s="14">
        <v>0</v>
      </c>
    </row>
    <row r="15" spans="2:72" x14ac:dyDescent="0.25">
      <c r="B15" s="15" t="s">
        <v>130</v>
      </c>
      <c r="C15" s="21">
        <v>0.77027116003237805</v>
      </c>
      <c r="D15" s="21">
        <v>0.74627175764029496</v>
      </c>
      <c r="E15" s="21">
        <v>0.79314170063904299</v>
      </c>
      <c r="F15" s="21"/>
      <c r="G15" s="21">
        <v>0.82698901228253396</v>
      </c>
      <c r="H15" s="21">
        <v>0.76257193686904901</v>
      </c>
      <c r="I15" s="21">
        <v>0.73955166185301102</v>
      </c>
      <c r="J15" s="21">
        <v>0.77621738927490502</v>
      </c>
      <c r="K15" s="21">
        <v>0.79674577065868002</v>
      </c>
      <c r="L15" s="21">
        <v>0.74090276789496601</v>
      </c>
      <c r="M15" s="21"/>
      <c r="N15" s="21">
        <v>0.80023144992278605</v>
      </c>
      <c r="O15" s="21">
        <v>0.75214570812571102</v>
      </c>
      <c r="P15" s="21">
        <v>0.72438838165591901</v>
      </c>
      <c r="Q15" s="21">
        <v>0.79702023606293804</v>
      </c>
      <c r="R15" s="21"/>
      <c r="S15" s="21">
        <v>0.80761703490887304</v>
      </c>
      <c r="T15" s="21">
        <v>0.75607025915902804</v>
      </c>
      <c r="U15" s="21">
        <v>0.76330317205589704</v>
      </c>
      <c r="V15" s="21">
        <v>0.75442517634966599</v>
      </c>
      <c r="W15" s="21">
        <v>0.74262322848260998</v>
      </c>
      <c r="X15" s="21">
        <v>0.77569265371473795</v>
      </c>
      <c r="Y15" s="21">
        <v>0.80241406434370199</v>
      </c>
      <c r="Z15" s="21">
        <v>0.78095418423112695</v>
      </c>
      <c r="AA15" s="21">
        <v>0.74141650055783603</v>
      </c>
      <c r="AB15" s="21">
        <v>0.73403777994060604</v>
      </c>
      <c r="AC15" s="21">
        <v>0.824208081087212</v>
      </c>
      <c r="AD15" s="21">
        <v>0.79615959258032398</v>
      </c>
      <c r="AE15" s="21"/>
      <c r="AF15" s="21">
        <v>0.71886373915472601</v>
      </c>
      <c r="AG15" s="21">
        <v>0.73160916210819604</v>
      </c>
      <c r="AH15" s="21">
        <v>0.81930451828845297</v>
      </c>
      <c r="AI15" s="21">
        <v>0.79137202799445205</v>
      </c>
      <c r="AJ15" s="21">
        <v>0.77724308195591396</v>
      </c>
      <c r="AK15" s="21">
        <v>0.78116618782249503</v>
      </c>
      <c r="AL15" s="21">
        <v>0.79983203691244997</v>
      </c>
      <c r="AM15" s="21">
        <v>0.796444449019305</v>
      </c>
      <c r="AN15" s="21">
        <v>0.74332357200745702</v>
      </c>
      <c r="AO15" s="21">
        <v>0.73800118621424804</v>
      </c>
      <c r="AP15" s="21">
        <v>0.72302184965621996</v>
      </c>
      <c r="AQ15" s="21">
        <v>0.79350452296266905</v>
      </c>
      <c r="AR15" s="21">
        <v>0.76270548176207797</v>
      </c>
      <c r="AS15" s="21">
        <v>0.84752904040695598</v>
      </c>
      <c r="AT15" s="21">
        <v>0.76654442822097602</v>
      </c>
      <c r="AU15" s="21">
        <v>0.76302655707093503</v>
      </c>
      <c r="AV15" s="21"/>
      <c r="AW15" s="21">
        <v>0.76215828125722096</v>
      </c>
      <c r="AX15" s="21">
        <v>0.781000424478134</v>
      </c>
      <c r="AY15" s="21"/>
      <c r="AZ15" s="21">
        <v>0.74500347612491402</v>
      </c>
      <c r="BA15" s="21">
        <v>0.76695727208324904</v>
      </c>
      <c r="BB15" s="21" t="s">
        <v>98</v>
      </c>
      <c r="BC15" s="21">
        <v>0.80145421831863095</v>
      </c>
      <c r="BD15" s="21">
        <v>0.81698463099115703</v>
      </c>
      <c r="BE15" s="21">
        <v>0.77618833145695498</v>
      </c>
      <c r="BF15" s="21">
        <v>0.82583303199082803</v>
      </c>
      <c r="BG15" s="21"/>
      <c r="BH15" s="21">
        <v>0.72133630270037197</v>
      </c>
      <c r="BI15" s="21">
        <v>0.81187505850669095</v>
      </c>
      <c r="BJ15" s="21">
        <v>0.73488484064427995</v>
      </c>
      <c r="BK15" s="21"/>
      <c r="BL15" s="21">
        <v>0.70562748077055104</v>
      </c>
      <c r="BM15" s="21">
        <v>0.84036076733321297</v>
      </c>
      <c r="BN15" s="21">
        <v>0.79362005558159299</v>
      </c>
      <c r="BO15" s="21">
        <v>0.79061759594632597</v>
      </c>
      <c r="BP15" s="21">
        <v>0.73229039295646203</v>
      </c>
      <c r="BQ15" s="21"/>
      <c r="BR15" s="21">
        <v>0.71217080436452096</v>
      </c>
      <c r="BS15" s="21">
        <v>0.84299545747101501</v>
      </c>
      <c r="BT15" s="21">
        <v>0.82098026163857096</v>
      </c>
    </row>
    <row r="16" spans="2:72" x14ac:dyDescent="0.25">
      <c r="B16" s="15" t="s">
        <v>131</v>
      </c>
      <c r="C16" s="21">
        <v>5.0324871567461703E-2</v>
      </c>
      <c r="D16" s="21">
        <v>6.7068970400897099E-2</v>
      </c>
      <c r="E16" s="21">
        <v>3.4310196841992401E-2</v>
      </c>
      <c r="F16" s="21"/>
      <c r="G16" s="21">
        <v>1.4641656798889E-2</v>
      </c>
      <c r="H16" s="21">
        <v>6.5335739474883803E-2</v>
      </c>
      <c r="I16" s="21">
        <v>4.8660911510304897E-2</v>
      </c>
      <c r="J16" s="21">
        <v>5.8396577018384299E-2</v>
      </c>
      <c r="K16" s="21">
        <v>5.3825638160065303E-2</v>
      </c>
      <c r="L16" s="21">
        <v>5.4541824645192701E-2</v>
      </c>
      <c r="M16" s="21"/>
      <c r="N16" s="21">
        <v>5.3198137119203702E-2</v>
      </c>
      <c r="O16" s="21">
        <v>5.53658140509459E-2</v>
      </c>
      <c r="P16" s="21">
        <v>5.7620980604919998E-2</v>
      </c>
      <c r="Q16" s="21">
        <v>3.2782232465637599E-2</v>
      </c>
      <c r="R16" s="21"/>
      <c r="S16" s="21">
        <v>4.8903569519642698E-2</v>
      </c>
      <c r="T16" s="21">
        <v>5.7492563804422699E-2</v>
      </c>
      <c r="U16" s="21">
        <v>4.2784206959988497E-2</v>
      </c>
      <c r="V16" s="21">
        <v>3.1063062521750701E-2</v>
      </c>
      <c r="W16" s="21">
        <v>5.8225658408947702E-2</v>
      </c>
      <c r="X16" s="21">
        <v>5.2275402381928501E-2</v>
      </c>
      <c r="Y16" s="21">
        <v>5.52186144600878E-2</v>
      </c>
      <c r="Z16" s="21">
        <v>4.03038443511501E-2</v>
      </c>
      <c r="AA16" s="21">
        <v>7.1731943735060893E-2</v>
      </c>
      <c r="AB16" s="21">
        <v>4.4636092396464697E-2</v>
      </c>
      <c r="AC16" s="21">
        <v>1.9249133206862602E-2</v>
      </c>
      <c r="AD16" s="21">
        <v>7.0089792304841497E-2</v>
      </c>
      <c r="AE16" s="21"/>
      <c r="AF16" s="21">
        <v>0</v>
      </c>
      <c r="AG16" s="21">
        <v>2.2823911096297601E-2</v>
      </c>
      <c r="AH16" s="21">
        <v>1.44425987185608E-2</v>
      </c>
      <c r="AI16" s="21">
        <v>5.1523769717480301E-2</v>
      </c>
      <c r="AJ16" s="21">
        <v>4.1073774707109899E-2</v>
      </c>
      <c r="AK16" s="21">
        <v>3.1262056571556097E-2</v>
      </c>
      <c r="AL16" s="21">
        <v>5.1718420660606099E-2</v>
      </c>
      <c r="AM16" s="21">
        <v>6.65320571388089E-2</v>
      </c>
      <c r="AN16" s="21">
        <v>8.2872867351390697E-2</v>
      </c>
      <c r="AO16" s="21">
        <v>5.5924547663657599E-2</v>
      </c>
      <c r="AP16" s="21">
        <v>7.9853059660816697E-2</v>
      </c>
      <c r="AQ16" s="21">
        <v>4.8882324536286798E-2</v>
      </c>
      <c r="AR16" s="21">
        <v>4.3282101889342901E-2</v>
      </c>
      <c r="AS16" s="21">
        <v>4.78153197778532E-2</v>
      </c>
      <c r="AT16" s="21">
        <v>2.4536128656517601E-2</v>
      </c>
      <c r="AU16" s="21">
        <v>9.5867293442257306E-2</v>
      </c>
      <c r="AV16" s="21"/>
      <c r="AW16" s="21">
        <v>5.4670446084200998E-2</v>
      </c>
      <c r="AX16" s="21">
        <v>4.4577858768305702E-2</v>
      </c>
      <c r="AY16" s="21"/>
      <c r="AZ16" s="21">
        <v>6.5648333739279502E-2</v>
      </c>
      <c r="BA16" s="21">
        <v>5.9730142093752901E-2</v>
      </c>
      <c r="BB16" s="21" t="s">
        <v>98</v>
      </c>
      <c r="BC16" s="21">
        <v>2.5260848506860799E-2</v>
      </c>
      <c r="BD16" s="21">
        <v>2.62399403165374E-2</v>
      </c>
      <c r="BE16" s="21">
        <v>3.6997808371239199E-2</v>
      </c>
      <c r="BF16" s="21">
        <v>0</v>
      </c>
      <c r="BG16" s="21"/>
      <c r="BH16" s="21">
        <v>7.2240175719011299E-2</v>
      </c>
      <c r="BI16" s="21">
        <v>4.0624429907726099E-2</v>
      </c>
      <c r="BJ16" s="21">
        <v>4.0197146955739997E-2</v>
      </c>
      <c r="BK16" s="21"/>
      <c r="BL16" s="21">
        <v>7.1399186636621995E-2</v>
      </c>
      <c r="BM16" s="21">
        <v>3.1632294905691298E-2</v>
      </c>
      <c r="BN16" s="21">
        <v>4.8270156864611398E-2</v>
      </c>
      <c r="BO16" s="21">
        <v>9.7840398979768095E-2</v>
      </c>
      <c r="BP16" s="21">
        <v>4.8333054797960899E-2</v>
      </c>
      <c r="BQ16" s="21"/>
      <c r="BR16" s="21">
        <v>7.7489550664507495E-2</v>
      </c>
      <c r="BS16" s="21">
        <v>3.5230169542832902E-2</v>
      </c>
      <c r="BT16" s="21">
        <v>2.7973629405263E-2</v>
      </c>
    </row>
    <row r="17" spans="2:72" x14ac:dyDescent="0.25">
      <c r="B17" s="15" t="s">
        <v>132</v>
      </c>
      <c r="C17" s="22">
        <v>0.71994628846491604</v>
      </c>
      <c r="D17" s="22">
        <v>0.67920278723939698</v>
      </c>
      <c r="E17" s="22">
        <v>0.75883150379705</v>
      </c>
      <c r="F17" s="22"/>
      <c r="G17" s="22">
        <v>0.81234735548364501</v>
      </c>
      <c r="H17" s="22">
        <v>0.69723619739416498</v>
      </c>
      <c r="I17" s="22">
        <v>0.69089075034270597</v>
      </c>
      <c r="J17" s="22">
        <v>0.71782081225651995</v>
      </c>
      <c r="K17" s="22">
        <v>0.74292013249861399</v>
      </c>
      <c r="L17" s="22">
        <v>0.68636094324977304</v>
      </c>
      <c r="M17" s="22"/>
      <c r="N17" s="22">
        <v>0.74703331280358198</v>
      </c>
      <c r="O17" s="22">
        <v>0.69677989407476504</v>
      </c>
      <c r="P17" s="22">
        <v>0.66676740105099896</v>
      </c>
      <c r="Q17" s="22">
        <v>0.76423800359730099</v>
      </c>
      <c r="R17" s="22"/>
      <c r="S17" s="22">
        <v>0.75871346538923001</v>
      </c>
      <c r="T17" s="22">
        <v>0.69857769535460501</v>
      </c>
      <c r="U17" s="22">
        <v>0.72051896509590896</v>
      </c>
      <c r="V17" s="22">
        <v>0.72336211382791504</v>
      </c>
      <c r="W17" s="22">
        <v>0.68439757007366198</v>
      </c>
      <c r="X17" s="22">
        <v>0.72341725133280899</v>
      </c>
      <c r="Y17" s="22">
        <v>0.74719544988361497</v>
      </c>
      <c r="Z17" s="22">
        <v>0.74065033987997697</v>
      </c>
      <c r="AA17" s="22">
        <v>0.66968455682277594</v>
      </c>
      <c r="AB17" s="22">
        <v>0.689401687544141</v>
      </c>
      <c r="AC17" s="22">
        <v>0.80495894788034905</v>
      </c>
      <c r="AD17" s="22">
        <v>0.72606980027548296</v>
      </c>
      <c r="AE17" s="22"/>
      <c r="AF17" s="22">
        <v>0.71886373915472601</v>
      </c>
      <c r="AG17" s="22">
        <v>0.70878525101189804</v>
      </c>
      <c r="AH17" s="22">
        <v>0.80486191956989195</v>
      </c>
      <c r="AI17" s="22">
        <v>0.73984825827697098</v>
      </c>
      <c r="AJ17" s="22">
        <v>0.73616930724880403</v>
      </c>
      <c r="AK17" s="22">
        <v>0.74990413125093902</v>
      </c>
      <c r="AL17" s="22">
        <v>0.74811361625184403</v>
      </c>
      <c r="AM17" s="22">
        <v>0.72991239188049595</v>
      </c>
      <c r="AN17" s="22">
        <v>0.66045070465606703</v>
      </c>
      <c r="AO17" s="22">
        <v>0.68207663855059097</v>
      </c>
      <c r="AP17" s="22">
        <v>0.64316878999540406</v>
      </c>
      <c r="AQ17" s="22">
        <v>0.744622198426382</v>
      </c>
      <c r="AR17" s="22">
        <v>0.71942337987273497</v>
      </c>
      <c r="AS17" s="22">
        <v>0.79971372062910295</v>
      </c>
      <c r="AT17" s="22">
        <v>0.74200829956445802</v>
      </c>
      <c r="AU17" s="22">
        <v>0.66715926362867695</v>
      </c>
      <c r="AV17" s="22"/>
      <c r="AW17" s="22">
        <v>0.70748783517302005</v>
      </c>
      <c r="AX17" s="22">
        <v>0.736422565709828</v>
      </c>
      <c r="AY17" s="22"/>
      <c r="AZ17" s="22">
        <v>0.67935514238563399</v>
      </c>
      <c r="BA17" s="22">
        <v>0.707227129989496</v>
      </c>
      <c r="BB17" s="22" t="s">
        <v>98</v>
      </c>
      <c r="BC17" s="22">
        <v>0.77619336981177001</v>
      </c>
      <c r="BD17" s="22">
        <v>0.79074469067461906</v>
      </c>
      <c r="BE17" s="22">
        <v>0.73919052308571598</v>
      </c>
      <c r="BF17" s="22">
        <v>0.82583303199082803</v>
      </c>
      <c r="BG17" s="22"/>
      <c r="BH17" s="22">
        <v>0.64909612698136099</v>
      </c>
      <c r="BI17" s="22">
        <v>0.77125062859896498</v>
      </c>
      <c r="BJ17" s="22">
        <v>0.69468769368854</v>
      </c>
      <c r="BK17" s="22"/>
      <c r="BL17" s="22">
        <v>0.634228294133929</v>
      </c>
      <c r="BM17" s="22">
        <v>0.80872847242752199</v>
      </c>
      <c r="BN17" s="22">
        <v>0.74534989871698198</v>
      </c>
      <c r="BO17" s="22">
        <v>0.69277719696655804</v>
      </c>
      <c r="BP17" s="22">
        <v>0.68395733815850102</v>
      </c>
      <c r="BQ17" s="22"/>
      <c r="BR17" s="22">
        <v>0.63468125370001405</v>
      </c>
      <c r="BS17" s="22">
        <v>0.80776528792818203</v>
      </c>
      <c r="BT17" s="22">
        <v>0.79300663223330803</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T538"/>
  <sheetViews>
    <sheetView showGridLines="0" workbookViewId="0">
      <pane xSplit="2" ySplit="8" topLeftCell="C9" activePane="bottomRight" state="frozen"/>
      <selection pane="topRight"/>
      <selection pane="bottomLeft"/>
      <selection pane="bottomRight"/>
    </sheetView>
  </sheetViews>
  <sheetFormatPr defaultColWidth="10.85546875" defaultRowHeight="15" x14ac:dyDescent="0.25"/>
  <cols>
    <col min="2" max="2" width="20.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4" t="s">
        <v>306</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3"/>
      <c r="C5" s="13"/>
      <c r="D5" s="27" t="s">
        <v>75</v>
      </c>
      <c r="E5" s="27"/>
      <c r="F5" s="13"/>
      <c r="G5" s="27" t="s">
        <v>76</v>
      </c>
      <c r="H5" s="27"/>
      <c r="I5" s="27"/>
      <c r="J5" s="27"/>
      <c r="K5" s="27"/>
      <c r="L5" s="27"/>
      <c r="M5" s="13"/>
      <c r="N5" s="27" t="s">
        <v>77</v>
      </c>
      <c r="O5" s="27"/>
      <c r="P5" s="27"/>
      <c r="Q5" s="27"/>
      <c r="R5" s="13"/>
      <c r="S5" s="27" t="s">
        <v>78</v>
      </c>
      <c r="T5" s="27"/>
      <c r="U5" s="27"/>
      <c r="V5" s="27"/>
      <c r="W5" s="27"/>
      <c r="X5" s="27"/>
      <c r="Y5" s="27"/>
      <c r="Z5" s="27"/>
      <c r="AA5" s="27"/>
      <c r="AB5" s="27"/>
      <c r="AC5" s="27"/>
      <c r="AD5" s="27"/>
      <c r="AE5" s="13"/>
      <c r="AF5" s="27" t="s">
        <v>79</v>
      </c>
      <c r="AG5" s="27"/>
      <c r="AH5" s="27"/>
      <c r="AI5" s="27"/>
      <c r="AJ5" s="27"/>
      <c r="AK5" s="27"/>
      <c r="AL5" s="27"/>
      <c r="AM5" s="27"/>
      <c r="AN5" s="27"/>
      <c r="AO5" s="27"/>
      <c r="AP5" s="27"/>
      <c r="AQ5" s="27"/>
      <c r="AR5" s="27"/>
      <c r="AS5" s="27"/>
      <c r="AT5" s="27"/>
      <c r="AU5" s="27"/>
      <c r="AV5" s="13"/>
      <c r="AW5" s="27" t="s">
        <v>80</v>
      </c>
      <c r="AX5" s="27"/>
      <c r="AY5" s="13"/>
      <c r="AZ5" s="27" t="s">
        <v>81</v>
      </c>
      <c r="BA5" s="27"/>
      <c r="BB5" s="27"/>
      <c r="BC5" s="27"/>
      <c r="BD5" s="27"/>
      <c r="BE5" s="27"/>
      <c r="BF5" s="27"/>
      <c r="BG5" s="13"/>
      <c r="BH5" s="27" t="s">
        <v>82</v>
      </c>
      <c r="BI5" s="27"/>
      <c r="BJ5" s="27"/>
      <c r="BK5" s="13"/>
      <c r="BL5" s="27" t="s">
        <v>83</v>
      </c>
      <c r="BM5" s="27"/>
      <c r="BN5" s="27"/>
      <c r="BO5" s="27"/>
      <c r="BP5" s="27"/>
      <c r="BQ5" s="13"/>
      <c r="BR5" s="27" t="s">
        <v>84</v>
      </c>
      <c r="BS5" s="27"/>
      <c r="BT5" s="27"/>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19.899999999999999"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v>0</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19.899999999999999"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v>0</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11" spans="2:72" x14ac:dyDescent="0.25">
      <c r="B11" s="6" t="s">
        <v>99</v>
      </c>
    </row>
    <row r="12" spans="2:72" x14ac:dyDescent="0.25">
      <c r="B12" s="23" t="s">
        <v>96</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2:72" x14ac:dyDescent="0.25">
      <c r="B13" t="s">
        <v>90</v>
      </c>
      <c r="C13" s="14">
        <v>0.90282490925908498</v>
      </c>
      <c r="D13" s="14">
        <v>0.88515293223666602</v>
      </c>
      <c r="E13" s="14">
        <v>0.92022952871156605</v>
      </c>
      <c r="F13" s="14"/>
      <c r="G13" s="14">
        <v>0.76839739414255903</v>
      </c>
      <c r="H13" s="14">
        <v>0.88037217128911405</v>
      </c>
      <c r="I13" s="14">
        <v>0.91214045428856405</v>
      </c>
      <c r="J13" s="14">
        <v>0.92855538404761695</v>
      </c>
      <c r="K13" s="14">
        <v>0.93516025767900801</v>
      </c>
      <c r="L13" s="14">
        <v>0.96108537267697403</v>
      </c>
      <c r="M13" s="14"/>
      <c r="N13" s="14">
        <v>0.92194157240546504</v>
      </c>
      <c r="O13" s="14">
        <v>0.91687340713539101</v>
      </c>
      <c r="P13" s="14">
        <v>0.92434316673394801</v>
      </c>
      <c r="Q13" s="14">
        <v>0.84935020856838706</v>
      </c>
      <c r="R13" s="14"/>
      <c r="S13" s="14">
        <v>0.87187108696093196</v>
      </c>
      <c r="T13" s="14">
        <v>0.88989204440162195</v>
      </c>
      <c r="U13" s="14">
        <v>0.91802878093114704</v>
      </c>
      <c r="V13" s="14">
        <v>0.90147194418348697</v>
      </c>
      <c r="W13" s="14">
        <v>0.90622035909889498</v>
      </c>
      <c r="X13" s="14">
        <v>0.91605450228987695</v>
      </c>
      <c r="Y13" s="14">
        <v>0.90758007625370096</v>
      </c>
      <c r="Z13" s="14">
        <v>0.90708600904186798</v>
      </c>
      <c r="AA13" s="14">
        <v>0.89819408951442903</v>
      </c>
      <c r="AB13" s="14">
        <v>0.913750203904382</v>
      </c>
      <c r="AC13" s="14">
        <v>0.90818897036667001</v>
      </c>
      <c r="AD13" s="14">
        <v>0.97685142139889203</v>
      </c>
      <c r="AE13" s="14"/>
      <c r="AF13" s="14">
        <v>0.90251849045341503</v>
      </c>
      <c r="AG13" s="14">
        <v>0.85490814148199001</v>
      </c>
      <c r="AH13" s="14">
        <v>0.85854741889401798</v>
      </c>
      <c r="AI13" s="14">
        <v>0.88629163901741503</v>
      </c>
      <c r="AJ13" s="14">
        <v>0.89307875419772098</v>
      </c>
      <c r="AK13" s="14">
        <v>0.91462422608431404</v>
      </c>
      <c r="AL13" s="14">
        <v>0.92567085892008705</v>
      </c>
      <c r="AM13" s="14">
        <v>0.92429222127637001</v>
      </c>
      <c r="AN13" s="14">
        <v>0.91003068329158698</v>
      </c>
      <c r="AO13" s="14">
        <v>0.89880607155933001</v>
      </c>
      <c r="AP13" s="14">
        <v>0.93821814463238795</v>
      </c>
      <c r="AQ13" s="14">
        <v>0.88729083046226997</v>
      </c>
      <c r="AR13" s="14">
        <v>0.90518575766507203</v>
      </c>
      <c r="AS13" s="14">
        <v>0.88295464740629204</v>
      </c>
      <c r="AT13" s="14">
        <v>0.93783860150404996</v>
      </c>
      <c r="AU13" s="14">
        <v>0.953256459277388</v>
      </c>
      <c r="AV13" s="14"/>
      <c r="AW13" s="14">
        <v>0.93271073515514902</v>
      </c>
      <c r="AX13" s="14">
        <v>0.86330096984061999</v>
      </c>
      <c r="AY13" s="14"/>
      <c r="AZ13" s="14">
        <v>0.93731229286843198</v>
      </c>
      <c r="BA13" s="14">
        <v>0.90036169880799599</v>
      </c>
      <c r="BB13" s="14" t="s">
        <v>98</v>
      </c>
      <c r="BC13" s="14">
        <v>0.91811823440028295</v>
      </c>
      <c r="BD13" s="14">
        <v>0.85240073627066004</v>
      </c>
      <c r="BE13" s="14">
        <v>0.878829164861889</v>
      </c>
      <c r="BF13" s="14">
        <v>0.76531020515954296</v>
      </c>
      <c r="BG13" s="14"/>
      <c r="BH13" s="14">
        <v>0.92688569718703595</v>
      </c>
      <c r="BI13" s="14">
        <v>0.92207866352059298</v>
      </c>
      <c r="BJ13" s="14">
        <v>0.857221207307717</v>
      </c>
      <c r="BK13" s="14"/>
      <c r="BL13" s="14">
        <v>0.93934526134235696</v>
      </c>
      <c r="BM13" s="14">
        <v>0.88503681447984095</v>
      </c>
      <c r="BN13" s="14">
        <v>0.90313123307433296</v>
      </c>
      <c r="BO13" s="14">
        <v>0.85272416431935305</v>
      </c>
      <c r="BP13" s="14">
        <v>0.877960367832614</v>
      </c>
      <c r="BQ13" s="14"/>
      <c r="BR13" s="14">
        <v>0.91525375264651698</v>
      </c>
      <c r="BS13" s="14">
        <v>0.896583068483773</v>
      </c>
      <c r="BT13" s="14">
        <v>0.92450506647000497</v>
      </c>
    </row>
    <row r="14" spans="2:72" x14ac:dyDescent="0.25">
      <c r="B14" t="s">
        <v>91</v>
      </c>
      <c r="C14" s="14">
        <v>7.1674525599182401E-2</v>
      </c>
      <c r="D14" s="14">
        <v>8.49533694108522E-2</v>
      </c>
      <c r="E14" s="14">
        <v>5.8386345343654202E-2</v>
      </c>
      <c r="F14" s="14"/>
      <c r="G14" s="14">
        <v>0.16980679122914399</v>
      </c>
      <c r="H14" s="14">
        <v>9.2066580328065806E-2</v>
      </c>
      <c r="I14" s="14">
        <v>6.0056471231688599E-2</v>
      </c>
      <c r="J14" s="14">
        <v>5.9309711748748897E-2</v>
      </c>
      <c r="K14" s="14">
        <v>4.7063793655066598E-2</v>
      </c>
      <c r="L14" s="14">
        <v>2.5286116760239698E-2</v>
      </c>
      <c r="M14" s="14"/>
      <c r="N14" s="14">
        <v>5.9084171703478197E-2</v>
      </c>
      <c r="O14" s="14">
        <v>5.9265909025803601E-2</v>
      </c>
      <c r="P14" s="14">
        <v>5.2025598218175699E-2</v>
      </c>
      <c r="Q14" s="14">
        <v>0.11432235955621101</v>
      </c>
      <c r="R14" s="14"/>
      <c r="S14" s="14">
        <v>0.10294365707080499</v>
      </c>
      <c r="T14" s="14">
        <v>9.3098956552628995E-2</v>
      </c>
      <c r="U14" s="14">
        <v>4.9724070768434797E-2</v>
      </c>
      <c r="V14" s="14">
        <v>5.4849508576710899E-2</v>
      </c>
      <c r="W14" s="14">
        <v>5.90980888778916E-2</v>
      </c>
      <c r="X14" s="14">
        <v>3.95003865794969E-2</v>
      </c>
      <c r="Y14" s="14">
        <v>6.8835698554518501E-2</v>
      </c>
      <c r="Z14" s="14">
        <v>6.8434798097212104E-2</v>
      </c>
      <c r="AA14" s="14">
        <v>8.5379870747164396E-2</v>
      </c>
      <c r="AB14" s="14">
        <v>6.6814334947038603E-2</v>
      </c>
      <c r="AC14" s="14">
        <v>8.3668681474198398E-2</v>
      </c>
      <c r="AD14" s="14">
        <v>2.31485786011081E-2</v>
      </c>
      <c r="AE14" s="14"/>
      <c r="AF14" s="14">
        <v>9.7481509546584896E-2</v>
      </c>
      <c r="AG14" s="14">
        <v>0.109132322673778</v>
      </c>
      <c r="AH14" s="14">
        <v>0.114016945620677</v>
      </c>
      <c r="AI14" s="14">
        <v>7.2799311272061407E-2</v>
      </c>
      <c r="AJ14" s="14">
        <v>6.4162950631754603E-2</v>
      </c>
      <c r="AK14" s="14">
        <v>7.1543382553755905E-2</v>
      </c>
      <c r="AL14" s="14">
        <v>4.7698802939175999E-2</v>
      </c>
      <c r="AM14" s="14">
        <v>4.8939739699030399E-2</v>
      </c>
      <c r="AN14" s="14">
        <v>6.0197894080452501E-2</v>
      </c>
      <c r="AO14" s="14">
        <v>7.4002629798995107E-2</v>
      </c>
      <c r="AP14" s="14">
        <v>5.0056630273718199E-2</v>
      </c>
      <c r="AQ14" s="14">
        <v>8.7212740164837793E-2</v>
      </c>
      <c r="AR14" s="14">
        <v>8.2224508241229899E-2</v>
      </c>
      <c r="AS14" s="14">
        <v>0.117045352593708</v>
      </c>
      <c r="AT14" s="14">
        <v>6.2161398495949802E-2</v>
      </c>
      <c r="AU14" s="14">
        <v>3.2771923370847202E-2</v>
      </c>
      <c r="AV14" s="14"/>
      <c r="AW14" s="14">
        <v>5.4531879030289498E-2</v>
      </c>
      <c r="AX14" s="14">
        <v>9.4345638213484406E-2</v>
      </c>
      <c r="AY14" s="14"/>
      <c r="AZ14" s="14">
        <v>4.1705487973298698E-2</v>
      </c>
      <c r="BA14" s="14">
        <v>7.6897455205519299E-2</v>
      </c>
      <c r="BB14" s="14" t="s">
        <v>98</v>
      </c>
      <c r="BC14" s="14">
        <v>4.0734104652884899E-2</v>
      </c>
      <c r="BD14" s="14">
        <v>0.12664144088896201</v>
      </c>
      <c r="BE14" s="14">
        <v>9.1774661726298501E-2</v>
      </c>
      <c r="BF14" s="14">
        <v>0.15673473833639301</v>
      </c>
      <c r="BG14" s="14"/>
      <c r="BH14" s="14">
        <v>5.5993972354500703E-2</v>
      </c>
      <c r="BI14" s="14">
        <v>6.16786019786702E-2</v>
      </c>
      <c r="BJ14" s="14">
        <v>9.5235855214361301E-2</v>
      </c>
      <c r="BK14" s="14"/>
      <c r="BL14" s="14">
        <v>4.8985721769931302E-2</v>
      </c>
      <c r="BM14" s="14">
        <v>8.8235653235344505E-2</v>
      </c>
      <c r="BN14" s="14">
        <v>8.2796378280383595E-2</v>
      </c>
      <c r="BO14" s="14">
        <v>0.10861354757660301</v>
      </c>
      <c r="BP14" s="14">
        <v>8.3534317769336897E-2</v>
      </c>
      <c r="BQ14" s="14"/>
      <c r="BR14" s="14">
        <v>7.2855321344351007E-2</v>
      </c>
      <c r="BS14" s="14">
        <v>7.5876760255891101E-2</v>
      </c>
      <c r="BT14" s="14">
        <v>5.9198655904695502E-2</v>
      </c>
    </row>
    <row r="15" spans="2:72" x14ac:dyDescent="0.25">
      <c r="B15" t="s">
        <v>92</v>
      </c>
      <c r="C15" s="14">
        <v>2.5500565141732202E-2</v>
      </c>
      <c r="D15" s="14">
        <v>2.9893698352482002E-2</v>
      </c>
      <c r="E15" s="14">
        <v>2.1384125944779901E-2</v>
      </c>
      <c r="F15" s="14"/>
      <c r="G15" s="14">
        <v>6.1795814628297301E-2</v>
      </c>
      <c r="H15" s="14">
        <v>2.7561248382820001E-2</v>
      </c>
      <c r="I15" s="14">
        <v>2.7803074479747301E-2</v>
      </c>
      <c r="J15" s="14">
        <v>1.21349042036345E-2</v>
      </c>
      <c r="K15" s="14">
        <v>1.77759486659257E-2</v>
      </c>
      <c r="L15" s="14">
        <v>1.3628510562786E-2</v>
      </c>
      <c r="M15" s="14"/>
      <c r="N15" s="14">
        <v>1.8974255891056301E-2</v>
      </c>
      <c r="O15" s="14">
        <v>2.38606838388053E-2</v>
      </c>
      <c r="P15" s="14">
        <v>2.3631235047876099E-2</v>
      </c>
      <c r="Q15" s="14">
        <v>3.63274318754013E-2</v>
      </c>
      <c r="R15" s="14"/>
      <c r="S15" s="14">
        <v>2.5185255968263098E-2</v>
      </c>
      <c r="T15" s="14">
        <v>1.70089990457486E-2</v>
      </c>
      <c r="U15" s="14">
        <v>3.2247148300417902E-2</v>
      </c>
      <c r="V15" s="14">
        <v>4.3678547239802301E-2</v>
      </c>
      <c r="W15" s="14">
        <v>3.4681552023213699E-2</v>
      </c>
      <c r="X15" s="14">
        <v>4.4445111130626401E-2</v>
      </c>
      <c r="Y15" s="14">
        <v>2.3584225191780901E-2</v>
      </c>
      <c r="Z15" s="14">
        <v>2.4479192860919801E-2</v>
      </c>
      <c r="AA15" s="14">
        <v>1.64260397384066E-2</v>
      </c>
      <c r="AB15" s="14">
        <v>1.9435461148579102E-2</v>
      </c>
      <c r="AC15" s="14">
        <v>8.1423481591310302E-3</v>
      </c>
      <c r="AD15" s="14">
        <v>0</v>
      </c>
      <c r="AE15" s="14"/>
      <c r="AF15" s="14">
        <v>0</v>
      </c>
      <c r="AG15" s="14">
        <v>3.5959535844231998E-2</v>
      </c>
      <c r="AH15" s="14">
        <v>2.7435635485304401E-2</v>
      </c>
      <c r="AI15" s="14">
        <v>4.0909049710523303E-2</v>
      </c>
      <c r="AJ15" s="14">
        <v>4.2758295170523999E-2</v>
      </c>
      <c r="AK15" s="14">
        <v>1.3832391361930501E-2</v>
      </c>
      <c r="AL15" s="14">
        <v>2.6630338140736599E-2</v>
      </c>
      <c r="AM15" s="14">
        <v>2.6768039024599899E-2</v>
      </c>
      <c r="AN15" s="14">
        <v>2.97714226279608E-2</v>
      </c>
      <c r="AO15" s="14">
        <v>2.71912986416749E-2</v>
      </c>
      <c r="AP15" s="14">
        <v>1.1725225093893701E-2</v>
      </c>
      <c r="AQ15" s="14">
        <v>2.5496429372892499E-2</v>
      </c>
      <c r="AR15" s="14">
        <v>1.25897340936979E-2</v>
      </c>
      <c r="AS15" s="14">
        <v>0</v>
      </c>
      <c r="AT15" s="14">
        <v>0</v>
      </c>
      <c r="AU15" s="14">
        <v>1.39716173517645E-2</v>
      </c>
      <c r="AV15" s="14"/>
      <c r="AW15" s="14">
        <v>1.2757385814561499E-2</v>
      </c>
      <c r="AX15" s="14">
        <v>4.2353391945895297E-2</v>
      </c>
      <c r="AY15" s="14"/>
      <c r="AZ15" s="14">
        <v>2.09822191582698E-2</v>
      </c>
      <c r="BA15" s="14">
        <v>2.2740845986484799E-2</v>
      </c>
      <c r="BB15" s="14" t="s">
        <v>98</v>
      </c>
      <c r="BC15" s="14">
        <v>4.1147660946832199E-2</v>
      </c>
      <c r="BD15" s="14">
        <v>2.0957822840378199E-2</v>
      </c>
      <c r="BE15" s="14">
        <v>2.93961734118122E-2</v>
      </c>
      <c r="BF15" s="14">
        <v>7.7955056504064299E-2</v>
      </c>
      <c r="BG15" s="14"/>
      <c r="BH15" s="14">
        <v>1.7120330458463302E-2</v>
      </c>
      <c r="BI15" s="14">
        <v>1.6242734500736399E-2</v>
      </c>
      <c r="BJ15" s="14">
        <v>4.7542937477922001E-2</v>
      </c>
      <c r="BK15" s="14"/>
      <c r="BL15" s="14">
        <v>1.16690168877114E-2</v>
      </c>
      <c r="BM15" s="14">
        <v>2.6727532284814899E-2</v>
      </c>
      <c r="BN15" s="14">
        <v>1.4072388645283301E-2</v>
      </c>
      <c r="BO15" s="14">
        <v>3.8662288104044602E-2</v>
      </c>
      <c r="BP15" s="14">
        <v>3.8505314398049502E-2</v>
      </c>
      <c r="BQ15" s="14"/>
      <c r="BR15" s="14">
        <v>1.1890926009132E-2</v>
      </c>
      <c r="BS15" s="14">
        <v>2.7540171260335498E-2</v>
      </c>
      <c r="BT15" s="14">
        <v>1.62962776252993E-2</v>
      </c>
    </row>
    <row r="16" spans="2:72" x14ac:dyDescent="0.25">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row>
    <row r="17" spans="2:72" x14ac:dyDescent="0.25">
      <c r="B17" s="6" t="s">
        <v>100</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row>
    <row r="18" spans="2:72" x14ac:dyDescent="0.25">
      <c r="B18" s="23" t="s">
        <v>96</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row>
    <row r="19" spans="2:72" x14ac:dyDescent="0.25">
      <c r="B19" t="s">
        <v>90</v>
      </c>
      <c r="C19" s="14">
        <v>0.67203081431829903</v>
      </c>
      <c r="D19" s="14">
        <v>0.70181239110955196</v>
      </c>
      <c r="E19" s="14">
        <v>0.64391360852497503</v>
      </c>
      <c r="F19" s="14"/>
      <c r="G19" s="14">
        <v>0.55921685895711704</v>
      </c>
      <c r="H19" s="14">
        <v>0.61144898259300495</v>
      </c>
      <c r="I19" s="14">
        <v>0.65750810684747696</v>
      </c>
      <c r="J19" s="14">
        <v>0.67765256069420299</v>
      </c>
      <c r="K19" s="14">
        <v>0.745305362726156</v>
      </c>
      <c r="L19" s="14">
        <v>0.75502064956716797</v>
      </c>
      <c r="M19" s="14"/>
      <c r="N19" s="14">
        <v>0.74884773081276701</v>
      </c>
      <c r="O19" s="14">
        <v>0.69572532035952395</v>
      </c>
      <c r="P19" s="14">
        <v>0.63478517709458104</v>
      </c>
      <c r="Q19" s="14">
        <v>0.59985321634158895</v>
      </c>
      <c r="R19" s="14"/>
      <c r="S19" s="14">
        <v>0.63069254499635097</v>
      </c>
      <c r="T19" s="14">
        <v>0.69551473063750102</v>
      </c>
      <c r="U19" s="14">
        <v>0.62197107325578704</v>
      </c>
      <c r="V19" s="14">
        <v>0.66653977704930001</v>
      </c>
      <c r="W19" s="14">
        <v>0.63368874648017903</v>
      </c>
      <c r="X19" s="14">
        <v>0.67364565920213804</v>
      </c>
      <c r="Y19" s="14">
        <v>0.75824407087632795</v>
      </c>
      <c r="Z19" s="14">
        <v>0.74372390845799896</v>
      </c>
      <c r="AA19" s="14">
        <v>0.63391077857710998</v>
      </c>
      <c r="AB19" s="14">
        <v>0.67300366773616305</v>
      </c>
      <c r="AC19" s="14">
        <v>0.70430425567243704</v>
      </c>
      <c r="AD19" s="14">
        <v>0.75559831649059395</v>
      </c>
      <c r="AE19" s="14"/>
      <c r="AF19" s="14">
        <v>0.79391552619638095</v>
      </c>
      <c r="AG19" s="14">
        <v>0.60091479538716597</v>
      </c>
      <c r="AH19" s="14">
        <v>0.65961574379155297</v>
      </c>
      <c r="AI19" s="14">
        <v>0.67148153582886605</v>
      </c>
      <c r="AJ19" s="14">
        <v>0.65789394293605896</v>
      </c>
      <c r="AK19" s="14">
        <v>0.62543507889321004</v>
      </c>
      <c r="AL19" s="14">
        <v>0.69007686710070903</v>
      </c>
      <c r="AM19" s="14">
        <v>0.66575557741008295</v>
      </c>
      <c r="AN19" s="14">
        <v>0.699628223969881</v>
      </c>
      <c r="AO19" s="14">
        <v>0.720211045665065</v>
      </c>
      <c r="AP19" s="14">
        <v>0.65784636038394195</v>
      </c>
      <c r="AQ19" s="14">
        <v>0.64335111067226003</v>
      </c>
      <c r="AR19" s="14">
        <v>0.78765952312908105</v>
      </c>
      <c r="AS19" s="14">
        <v>0.83732532856991504</v>
      </c>
      <c r="AT19" s="14">
        <v>0.73461938790104298</v>
      </c>
      <c r="AU19" s="14">
        <v>0.76905198055272095</v>
      </c>
      <c r="AV19" s="14"/>
      <c r="AW19" s="14">
        <v>0.71099997518519797</v>
      </c>
      <c r="AX19" s="14">
        <v>0.62049418425666802</v>
      </c>
      <c r="AY19" s="14"/>
      <c r="AZ19" s="14">
        <v>0.75873945526326703</v>
      </c>
      <c r="BA19" s="14">
        <v>0.67198766842990598</v>
      </c>
      <c r="BB19" s="14" t="s">
        <v>98</v>
      </c>
      <c r="BC19" s="14">
        <v>0.58315879180444696</v>
      </c>
      <c r="BD19" s="14">
        <v>0.58579810776609598</v>
      </c>
      <c r="BE19" s="14">
        <v>0.612464001851733</v>
      </c>
      <c r="BF19" s="14">
        <v>0.52641788503100195</v>
      </c>
      <c r="BG19" s="14"/>
      <c r="BH19" s="14">
        <v>0.69358670261104105</v>
      </c>
      <c r="BI19" s="14">
        <v>0.71126342971090495</v>
      </c>
      <c r="BJ19" s="14">
        <v>0.53659622334739698</v>
      </c>
      <c r="BK19" s="14"/>
      <c r="BL19" s="14">
        <v>0.73638274567875195</v>
      </c>
      <c r="BM19" s="14">
        <v>0.65530322503122596</v>
      </c>
      <c r="BN19" s="14">
        <v>0.76190330173864196</v>
      </c>
      <c r="BO19" s="14">
        <v>0.60484634807225002</v>
      </c>
      <c r="BP19" s="14">
        <v>0.57962929725519097</v>
      </c>
      <c r="BQ19" s="14"/>
      <c r="BR19" s="14">
        <v>0.73812015142824405</v>
      </c>
      <c r="BS19" s="14">
        <v>0.67734927225549801</v>
      </c>
      <c r="BT19" s="14">
        <v>0.74775362012207403</v>
      </c>
    </row>
    <row r="20" spans="2:72" x14ac:dyDescent="0.25">
      <c r="B20" t="s">
        <v>91</v>
      </c>
      <c r="C20" s="14">
        <v>0.23546775257637001</v>
      </c>
      <c r="D20" s="14">
        <v>0.22012270668318401</v>
      </c>
      <c r="E20" s="14">
        <v>0.24883451645419</v>
      </c>
      <c r="F20" s="14"/>
      <c r="G20" s="14">
        <v>0.36438755074142898</v>
      </c>
      <c r="H20" s="14">
        <v>0.28690158316537301</v>
      </c>
      <c r="I20" s="14">
        <v>0.23873067902967501</v>
      </c>
      <c r="J20" s="14">
        <v>0.22035660398051399</v>
      </c>
      <c r="K20" s="14">
        <v>0.17257078086397201</v>
      </c>
      <c r="L20" s="14">
        <v>0.159012265027764</v>
      </c>
      <c r="M20" s="14"/>
      <c r="N20" s="14">
        <v>0.18913928277676501</v>
      </c>
      <c r="O20" s="14">
        <v>0.21117768463476499</v>
      </c>
      <c r="P20" s="14">
        <v>0.28146703235835902</v>
      </c>
      <c r="Q20" s="14">
        <v>0.26783206884016397</v>
      </c>
      <c r="R20" s="14"/>
      <c r="S20" s="14">
        <v>0.262668781146567</v>
      </c>
      <c r="T20" s="14">
        <v>0.236380119900958</v>
      </c>
      <c r="U20" s="14">
        <v>0.31794446183386899</v>
      </c>
      <c r="V20" s="14">
        <v>0.20079045018400901</v>
      </c>
      <c r="W20" s="14">
        <v>0.271207351989669</v>
      </c>
      <c r="X20" s="14">
        <v>0.18820242603169701</v>
      </c>
      <c r="Y20" s="14">
        <v>0.132103787148101</v>
      </c>
      <c r="Z20" s="14">
        <v>0.17899208538858499</v>
      </c>
      <c r="AA20" s="14">
        <v>0.278507770580317</v>
      </c>
      <c r="AB20" s="14">
        <v>0.24995651862270599</v>
      </c>
      <c r="AC20" s="14">
        <v>0.23579229047438899</v>
      </c>
      <c r="AD20" s="14">
        <v>0.19577429298208501</v>
      </c>
      <c r="AE20" s="14"/>
      <c r="AF20" s="14">
        <v>9.7481509546584896E-2</v>
      </c>
      <c r="AG20" s="14">
        <v>0.27315451562468701</v>
      </c>
      <c r="AH20" s="14">
        <v>0.246589227716973</v>
      </c>
      <c r="AI20" s="14">
        <v>0.21572102901219001</v>
      </c>
      <c r="AJ20" s="14">
        <v>0.21725907319141299</v>
      </c>
      <c r="AK20" s="14">
        <v>0.30503766904781499</v>
      </c>
      <c r="AL20" s="14">
        <v>0.21502461831611699</v>
      </c>
      <c r="AM20" s="14">
        <v>0.29121262492643801</v>
      </c>
      <c r="AN20" s="14">
        <v>0.21219568546095799</v>
      </c>
      <c r="AO20" s="14">
        <v>0.20467881764558801</v>
      </c>
      <c r="AP20" s="14">
        <v>0.23157433372058001</v>
      </c>
      <c r="AQ20" s="14">
        <v>0.28784329730548203</v>
      </c>
      <c r="AR20" s="14">
        <v>0.17249908051637999</v>
      </c>
      <c r="AS20" s="14">
        <v>0.16267467143008499</v>
      </c>
      <c r="AT20" s="14">
        <v>0.221325341540173</v>
      </c>
      <c r="AU20" s="14">
        <v>0.13835511546439799</v>
      </c>
      <c r="AV20" s="14"/>
      <c r="AW20" s="14">
        <v>0.20211055207161099</v>
      </c>
      <c r="AX20" s="14">
        <v>0.279582577326566</v>
      </c>
      <c r="AY20" s="14"/>
      <c r="AZ20" s="14">
        <v>0.15347222944882999</v>
      </c>
      <c r="BA20" s="14">
        <v>0.22993775837951999</v>
      </c>
      <c r="BB20" s="14" t="s">
        <v>98</v>
      </c>
      <c r="BC20" s="14">
        <v>0.26966657297763102</v>
      </c>
      <c r="BD20" s="14">
        <v>0.31482460998873601</v>
      </c>
      <c r="BE20" s="14">
        <v>0.31929819018421102</v>
      </c>
      <c r="BF20" s="14">
        <v>0.36981996208169798</v>
      </c>
      <c r="BG20" s="14"/>
      <c r="BH20" s="14">
        <v>0.219238206217376</v>
      </c>
      <c r="BI20" s="14">
        <v>0.201906131462536</v>
      </c>
      <c r="BJ20" s="14">
        <v>0.33063623125036201</v>
      </c>
      <c r="BK20" s="14"/>
      <c r="BL20" s="14">
        <v>0.17732554479211399</v>
      </c>
      <c r="BM20" s="14">
        <v>0.26257584759934</v>
      </c>
      <c r="BN20" s="14">
        <v>0.18860427942196101</v>
      </c>
      <c r="BO20" s="14">
        <v>0.277775584424094</v>
      </c>
      <c r="BP20" s="14">
        <v>0.30180947645587702</v>
      </c>
      <c r="BQ20" s="14"/>
      <c r="BR20" s="14">
        <v>0.19573337999788501</v>
      </c>
      <c r="BS20" s="14">
        <v>0.23504060022415499</v>
      </c>
      <c r="BT20" s="14">
        <v>0.21273428441334499</v>
      </c>
    </row>
    <row r="21" spans="2:72" x14ac:dyDescent="0.25">
      <c r="B21" t="s">
        <v>92</v>
      </c>
      <c r="C21" s="14">
        <v>9.2501433105330599E-2</v>
      </c>
      <c r="D21" s="14">
        <v>7.8064902207264503E-2</v>
      </c>
      <c r="E21" s="14">
        <v>0.107251875020835</v>
      </c>
      <c r="F21" s="14"/>
      <c r="G21" s="14">
        <v>7.6395590301454097E-2</v>
      </c>
      <c r="H21" s="14">
        <v>0.101649434241621</v>
      </c>
      <c r="I21" s="14">
        <v>0.103761214122848</v>
      </c>
      <c r="J21" s="14">
        <v>0.101990835325283</v>
      </c>
      <c r="K21" s="14">
        <v>8.2123856409871798E-2</v>
      </c>
      <c r="L21" s="14">
        <v>8.5967085405068394E-2</v>
      </c>
      <c r="M21" s="14"/>
      <c r="N21" s="14">
        <v>6.2012986410468401E-2</v>
      </c>
      <c r="O21" s="14">
        <v>9.3096995005710698E-2</v>
      </c>
      <c r="P21" s="14">
        <v>8.3747790547059595E-2</v>
      </c>
      <c r="Q21" s="14">
        <v>0.132314714818247</v>
      </c>
      <c r="R21" s="14"/>
      <c r="S21" s="14">
        <v>0.10663867385708201</v>
      </c>
      <c r="T21" s="14">
        <v>6.8105149461541198E-2</v>
      </c>
      <c r="U21" s="14">
        <v>6.00844649103447E-2</v>
      </c>
      <c r="V21" s="14">
        <v>0.13266977276669101</v>
      </c>
      <c r="W21" s="14">
        <v>9.5103901530151705E-2</v>
      </c>
      <c r="X21" s="14">
        <v>0.13815191476616501</v>
      </c>
      <c r="Y21" s="14">
        <v>0.10965214197557099</v>
      </c>
      <c r="Z21" s="14">
        <v>7.7284006153415796E-2</v>
      </c>
      <c r="AA21" s="14">
        <v>8.7581450842572905E-2</v>
      </c>
      <c r="AB21" s="14">
        <v>7.70398136411308E-2</v>
      </c>
      <c r="AC21" s="14">
        <v>5.9903453853174103E-2</v>
      </c>
      <c r="AD21" s="14">
        <v>4.8627390527320999E-2</v>
      </c>
      <c r="AE21" s="14"/>
      <c r="AF21" s="14">
        <v>0.108602964257034</v>
      </c>
      <c r="AG21" s="14">
        <v>0.12593068898814699</v>
      </c>
      <c r="AH21" s="14">
        <v>9.3795028491473503E-2</v>
      </c>
      <c r="AI21" s="14">
        <v>0.112797435158943</v>
      </c>
      <c r="AJ21" s="14">
        <v>0.124846983872528</v>
      </c>
      <c r="AK21" s="14">
        <v>6.9527252058975003E-2</v>
      </c>
      <c r="AL21" s="14">
        <v>9.4898514583173998E-2</v>
      </c>
      <c r="AM21" s="14">
        <v>4.30317976634789E-2</v>
      </c>
      <c r="AN21" s="14">
        <v>8.8176090569161397E-2</v>
      </c>
      <c r="AO21" s="14">
        <v>7.5110136689347198E-2</v>
      </c>
      <c r="AP21" s="14">
        <v>0.110579305895478</v>
      </c>
      <c r="AQ21" s="14">
        <v>6.8805592022258194E-2</v>
      </c>
      <c r="AR21" s="14">
        <v>3.98413963545396E-2</v>
      </c>
      <c r="AS21" s="14">
        <v>0</v>
      </c>
      <c r="AT21" s="14">
        <v>4.4055270558783902E-2</v>
      </c>
      <c r="AU21" s="14">
        <v>9.2592903982881905E-2</v>
      </c>
      <c r="AV21" s="14"/>
      <c r="AW21" s="14">
        <v>8.6889472743191004E-2</v>
      </c>
      <c r="AX21" s="14">
        <v>9.9923238416765897E-2</v>
      </c>
      <c r="AY21" s="14"/>
      <c r="AZ21" s="14">
        <v>8.7788315287902804E-2</v>
      </c>
      <c r="BA21" s="14">
        <v>9.8074573190574596E-2</v>
      </c>
      <c r="BB21" s="14" t="s">
        <v>98</v>
      </c>
      <c r="BC21" s="14">
        <v>0.14717463521792101</v>
      </c>
      <c r="BD21" s="14">
        <v>9.9377282245167897E-2</v>
      </c>
      <c r="BE21" s="14">
        <v>6.8237807964055999E-2</v>
      </c>
      <c r="BF21" s="14">
        <v>0.10376215288729999</v>
      </c>
      <c r="BG21" s="14"/>
      <c r="BH21" s="14">
        <v>8.7175091171582605E-2</v>
      </c>
      <c r="BI21" s="14">
        <v>8.6830438826558304E-2</v>
      </c>
      <c r="BJ21" s="14">
        <v>0.132767545402242</v>
      </c>
      <c r="BK21" s="14"/>
      <c r="BL21" s="14">
        <v>8.6291709529134897E-2</v>
      </c>
      <c r="BM21" s="14">
        <v>8.2120927369433397E-2</v>
      </c>
      <c r="BN21" s="14">
        <v>4.9492418839397902E-2</v>
      </c>
      <c r="BO21" s="14">
        <v>0.11737806750365599</v>
      </c>
      <c r="BP21" s="14">
        <v>0.118561226288932</v>
      </c>
      <c r="BQ21" s="14"/>
      <c r="BR21" s="14">
        <v>6.6146468573870798E-2</v>
      </c>
      <c r="BS21" s="14">
        <v>8.7610127520347705E-2</v>
      </c>
      <c r="BT21" s="14">
        <v>3.95120954645811E-2</v>
      </c>
    </row>
    <row r="22" spans="2:72" x14ac:dyDescent="0.2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row>
    <row r="23" spans="2:72" x14ac:dyDescent="0.25">
      <c r="B23" s="6" t="s">
        <v>101</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row>
    <row r="24" spans="2:72" x14ac:dyDescent="0.25">
      <c r="B24" s="23" t="s">
        <v>96</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row>
    <row r="25" spans="2:72" x14ac:dyDescent="0.25">
      <c r="B25" t="s">
        <v>90</v>
      </c>
      <c r="C25" s="14">
        <v>0.62415593059556995</v>
      </c>
      <c r="D25" s="14">
        <v>0.63649933496657995</v>
      </c>
      <c r="E25" s="14">
        <v>0.614566934025643</v>
      </c>
      <c r="F25" s="14"/>
      <c r="G25" s="14">
        <v>0.36258203729003102</v>
      </c>
      <c r="H25" s="14">
        <v>0.54500976060147399</v>
      </c>
      <c r="I25" s="14">
        <v>0.61152017737895403</v>
      </c>
      <c r="J25" s="14">
        <v>0.62494536433579595</v>
      </c>
      <c r="K25" s="14">
        <v>0.76070049995586098</v>
      </c>
      <c r="L25" s="14">
        <v>0.78198276108177101</v>
      </c>
      <c r="M25" s="14"/>
      <c r="N25" s="14">
        <v>0.72685289616660398</v>
      </c>
      <c r="O25" s="14">
        <v>0.66406533500350196</v>
      </c>
      <c r="P25" s="14">
        <v>0.60157381260291498</v>
      </c>
      <c r="Q25" s="14">
        <v>0.49361882596784201</v>
      </c>
      <c r="R25" s="14"/>
      <c r="S25" s="14">
        <v>0.60212235758968502</v>
      </c>
      <c r="T25" s="14">
        <v>0.64938508296666297</v>
      </c>
      <c r="U25" s="14">
        <v>0.71818048927697797</v>
      </c>
      <c r="V25" s="14">
        <v>0.64321899404775296</v>
      </c>
      <c r="W25" s="14">
        <v>0.62251946547620196</v>
      </c>
      <c r="X25" s="14">
        <v>0.60483712454895799</v>
      </c>
      <c r="Y25" s="14">
        <v>0.67610695349841099</v>
      </c>
      <c r="Z25" s="14">
        <v>0.584655407926296</v>
      </c>
      <c r="AA25" s="14">
        <v>0.60743763480576396</v>
      </c>
      <c r="AB25" s="14">
        <v>0.60965649262245503</v>
      </c>
      <c r="AC25" s="14">
        <v>0.55348635545749003</v>
      </c>
      <c r="AD25" s="14">
        <v>0.50815340097426698</v>
      </c>
      <c r="AE25" s="14"/>
      <c r="AF25" s="14">
        <v>0.56657802589474204</v>
      </c>
      <c r="AG25" s="14">
        <v>0.45140097953164499</v>
      </c>
      <c r="AH25" s="14">
        <v>0.56587783931257796</v>
      </c>
      <c r="AI25" s="14">
        <v>0.591722017776249</v>
      </c>
      <c r="AJ25" s="14">
        <v>0.51974352005276003</v>
      </c>
      <c r="AK25" s="14">
        <v>0.62029864056560702</v>
      </c>
      <c r="AL25" s="14">
        <v>0.62602773990581795</v>
      </c>
      <c r="AM25" s="14">
        <v>0.56719781709053896</v>
      </c>
      <c r="AN25" s="14">
        <v>0.70777400312003902</v>
      </c>
      <c r="AO25" s="14">
        <v>0.61011194048843498</v>
      </c>
      <c r="AP25" s="14">
        <v>0.72327095777764705</v>
      </c>
      <c r="AQ25" s="14">
        <v>0.74479577999548197</v>
      </c>
      <c r="AR25" s="14">
        <v>0.72856101451779998</v>
      </c>
      <c r="AS25" s="14">
        <v>0.84190472318420795</v>
      </c>
      <c r="AT25" s="14">
        <v>0.83399580019749497</v>
      </c>
      <c r="AU25" s="14">
        <v>0.700206573209748</v>
      </c>
      <c r="AV25" s="14"/>
      <c r="AW25" s="14">
        <v>0.68403384922500698</v>
      </c>
      <c r="AX25" s="14">
        <v>0.54496751409859101</v>
      </c>
      <c r="AY25" s="14"/>
      <c r="AZ25" s="14">
        <v>0.73457075311820796</v>
      </c>
      <c r="BA25" s="14">
        <v>0.672455841170161</v>
      </c>
      <c r="BB25" s="14" t="s">
        <v>98</v>
      </c>
      <c r="BC25" s="14">
        <v>0.483618817702405</v>
      </c>
      <c r="BD25" s="14">
        <v>0.51892245321305497</v>
      </c>
      <c r="BE25" s="14">
        <v>0.48008079935529202</v>
      </c>
      <c r="BF25" s="14">
        <v>0.42907033508859399</v>
      </c>
      <c r="BG25" s="14"/>
      <c r="BH25" s="14">
        <v>0.68020398653667402</v>
      </c>
      <c r="BI25" s="14">
        <v>0.67135632998166195</v>
      </c>
      <c r="BJ25" s="14">
        <v>0.43650578152309699</v>
      </c>
      <c r="BK25" s="14"/>
      <c r="BL25" s="14">
        <v>0.72946626307652496</v>
      </c>
      <c r="BM25" s="14">
        <v>0.60114239120410695</v>
      </c>
      <c r="BN25" s="14">
        <v>0.78651392154116795</v>
      </c>
      <c r="BO25" s="14">
        <v>0.571541169985743</v>
      </c>
      <c r="BP25" s="14">
        <v>0.43780509102776399</v>
      </c>
      <c r="BQ25" s="14"/>
      <c r="BR25" s="14">
        <v>0.68691092375443397</v>
      </c>
      <c r="BS25" s="14">
        <v>0.60988611822155003</v>
      </c>
      <c r="BT25" s="14">
        <v>0.80397720725097399</v>
      </c>
    </row>
    <row r="26" spans="2:72" x14ac:dyDescent="0.25">
      <c r="B26" t="s">
        <v>91</v>
      </c>
      <c r="C26" s="14">
        <v>0.26240808392404702</v>
      </c>
      <c r="D26" s="14">
        <v>0.26336077489896098</v>
      </c>
      <c r="E26" s="14">
        <v>0.25821593015281202</v>
      </c>
      <c r="F26" s="14"/>
      <c r="G26" s="14">
        <v>0.50096924793289599</v>
      </c>
      <c r="H26" s="14">
        <v>0.31649239938411799</v>
      </c>
      <c r="I26" s="14">
        <v>0.26368233305563599</v>
      </c>
      <c r="J26" s="14">
        <v>0.251681323964764</v>
      </c>
      <c r="K26" s="14">
        <v>0.16099623535863899</v>
      </c>
      <c r="L26" s="14">
        <v>0.13412269374107899</v>
      </c>
      <c r="M26" s="14"/>
      <c r="N26" s="14">
        <v>0.18879536767445701</v>
      </c>
      <c r="O26" s="14">
        <v>0.23697243591771</v>
      </c>
      <c r="P26" s="14">
        <v>0.27888057405653299</v>
      </c>
      <c r="Q26" s="14">
        <v>0.35195593957938098</v>
      </c>
      <c r="R26" s="14"/>
      <c r="S26" s="14">
        <v>0.24665288444956099</v>
      </c>
      <c r="T26" s="14">
        <v>0.271291375608464</v>
      </c>
      <c r="U26" s="14">
        <v>0.209058763139749</v>
      </c>
      <c r="V26" s="14">
        <v>0.22187449543160501</v>
      </c>
      <c r="W26" s="14">
        <v>0.24812175633380801</v>
      </c>
      <c r="X26" s="14">
        <v>0.27579974410927499</v>
      </c>
      <c r="Y26" s="14">
        <v>0.19744248413593901</v>
      </c>
      <c r="Z26" s="14">
        <v>0.29586370986004201</v>
      </c>
      <c r="AA26" s="14">
        <v>0.27178693940002102</v>
      </c>
      <c r="AB26" s="14">
        <v>0.29927122455915101</v>
      </c>
      <c r="AC26" s="14">
        <v>0.36563922676748101</v>
      </c>
      <c r="AD26" s="14">
        <v>0.366183708789179</v>
      </c>
      <c r="AE26" s="14"/>
      <c r="AF26" s="14">
        <v>0.30540547075274199</v>
      </c>
      <c r="AG26" s="14">
        <v>0.36077521133964602</v>
      </c>
      <c r="AH26" s="14">
        <v>0.31484801151313502</v>
      </c>
      <c r="AI26" s="14">
        <v>0.28069964691891103</v>
      </c>
      <c r="AJ26" s="14">
        <v>0.329616386625883</v>
      </c>
      <c r="AK26" s="14">
        <v>0.25474926135472498</v>
      </c>
      <c r="AL26" s="14">
        <v>0.26597905882773198</v>
      </c>
      <c r="AM26" s="14">
        <v>0.32077980940734002</v>
      </c>
      <c r="AN26" s="14">
        <v>0.21082590229336001</v>
      </c>
      <c r="AO26" s="14">
        <v>0.28206569896102901</v>
      </c>
      <c r="AP26" s="14">
        <v>0.193610585778342</v>
      </c>
      <c r="AQ26" s="14">
        <v>0.191439743665238</v>
      </c>
      <c r="AR26" s="14">
        <v>0.21273039800589799</v>
      </c>
      <c r="AS26" s="14">
        <v>0.130590524758702</v>
      </c>
      <c r="AT26" s="14">
        <v>0.129728140056657</v>
      </c>
      <c r="AU26" s="14">
        <v>0.209012247280808</v>
      </c>
      <c r="AV26" s="14"/>
      <c r="AW26" s="14">
        <v>0.20694159016394401</v>
      </c>
      <c r="AX26" s="14">
        <v>0.33576240067450902</v>
      </c>
      <c r="AY26" s="14"/>
      <c r="AZ26" s="14">
        <v>0.18089945362294699</v>
      </c>
      <c r="BA26" s="14">
        <v>0.222332467217359</v>
      </c>
      <c r="BB26" s="14" t="s">
        <v>98</v>
      </c>
      <c r="BC26" s="14">
        <v>0.37088287725112301</v>
      </c>
      <c r="BD26" s="14">
        <v>0.315101554986777</v>
      </c>
      <c r="BE26" s="14">
        <v>0.39128026260515703</v>
      </c>
      <c r="BF26" s="14">
        <v>0.36709319962613701</v>
      </c>
      <c r="BG26" s="14"/>
      <c r="BH26" s="14">
        <v>0.21995606506684001</v>
      </c>
      <c r="BI26" s="14">
        <v>0.22560786409147701</v>
      </c>
      <c r="BJ26" s="14">
        <v>0.38713631552507</v>
      </c>
      <c r="BK26" s="14"/>
      <c r="BL26" s="14">
        <v>0.18792060605768501</v>
      </c>
      <c r="BM26" s="14">
        <v>0.27498149971568697</v>
      </c>
      <c r="BN26" s="14">
        <v>0.146963766126011</v>
      </c>
      <c r="BO26" s="14">
        <v>0.30623346461827</v>
      </c>
      <c r="BP26" s="14">
        <v>0.40763664666535698</v>
      </c>
      <c r="BQ26" s="14"/>
      <c r="BR26" s="14">
        <v>0.20827101408666099</v>
      </c>
      <c r="BS26" s="14">
        <v>0.27833729453403799</v>
      </c>
      <c r="BT26" s="14">
        <v>0.155402364683004</v>
      </c>
    </row>
    <row r="27" spans="2:72" x14ac:dyDescent="0.25">
      <c r="B27" t="s">
        <v>92</v>
      </c>
      <c r="C27" s="14">
        <v>0.113435985480383</v>
      </c>
      <c r="D27" s="14">
        <v>0.10013989013445899</v>
      </c>
      <c r="E27" s="14">
        <v>0.12721713582154501</v>
      </c>
      <c r="F27" s="14"/>
      <c r="G27" s="14">
        <v>0.13644871477707299</v>
      </c>
      <c r="H27" s="14">
        <v>0.13849784001440801</v>
      </c>
      <c r="I27" s="14">
        <v>0.12479748956540999</v>
      </c>
      <c r="J27" s="14">
        <v>0.12337331169944001</v>
      </c>
      <c r="K27" s="14">
        <v>7.8303264685499904E-2</v>
      </c>
      <c r="L27" s="14">
        <v>8.3894545177150004E-2</v>
      </c>
      <c r="M27" s="14"/>
      <c r="N27" s="14">
        <v>8.4351736158939705E-2</v>
      </c>
      <c r="O27" s="14">
        <v>9.8962229078787697E-2</v>
      </c>
      <c r="P27" s="14">
        <v>0.119545613340553</v>
      </c>
      <c r="Q27" s="14">
        <v>0.154425234452778</v>
      </c>
      <c r="R27" s="14"/>
      <c r="S27" s="14">
        <v>0.15122475796075399</v>
      </c>
      <c r="T27" s="14">
        <v>7.9323541424873106E-2</v>
      </c>
      <c r="U27" s="14">
        <v>7.2760747583272403E-2</v>
      </c>
      <c r="V27" s="14">
        <v>0.13490651052064201</v>
      </c>
      <c r="W27" s="14">
        <v>0.12935877818999</v>
      </c>
      <c r="X27" s="14">
        <v>0.119363131341767</v>
      </c>
      <c r="Y27" s="14">
        <v>0.126450562365649</v>
      </c>
      <c r="Z27" s="14">
        <v>0.119480882213662</v>
      </c>
      <c r="AA27" s="14">
        <v>0.12077542579421401</v>
      </c>
      <c r="AB27" s="14">
        <v>9.1072282818394107E-2</v>
      </c>
      <c r="AC27" s="14">
        <v>8.0874417775028698E-2</v>
      </c>
      <c r="AD27" s="14">
        <v>0.125662890236554</v>
      </c>
      <c r="AE27" s="14"/>
      <c r="AF27" s="14">
        <v>0.12801650335251599</v>
      </c>
      <c r="AG27" s="14">
        <v>0.187823809128709</v>
      </c>
      <c r="AH27" s="14">
        <v>0.119274149174287</v>
      </c>
      <c r="AI27" s="14">
        <v>0.12757833530484</v>
      </c>
      <c r="AJ27" s="14">
        <v>0.150640093321357</v>
      </c>
      <c r="AK27" s="14">
        <v>0.12495209807966801</v>
      </c>
      <c r="AL27" s="14">
        <v>0.107993201266451</v>
      </c>
      <c r="AM27" s="14">
        <v>0.11202237350212001</v>
      </c>
      <c r="AN27" s="14">
        <v>8.1400094586601399E-2</v>
      </c>
      <c r="AO27" s="14">
        <v>0.107822360550536</v>
      </c>
      <c r="AP27" s="14">
        <v>8.3118456444011196E-2</v>
      </c>
      <c r="AQ27" s="14">
        <v>6.3764476339279799E-2</v>
      </c>
      <c r="AR27" s="14">
        <v>5.8708587476302601E-2</v>
      </c>
      <c r="AS27" s="14">
        <v>2.7504752057089899E-2</v>
      </c>
      <c r="AT27" s="14">
        <v>3.6276059745848001E-2</v>
      </c>
      <c r="AU27" s="14">
        <v>9.0781179509444199E-2</v>
      </c>
      <c r="AV27" s="14"/>
      <c r="AW27" s="14">
        <v>0.109024560611049</v>
      </c>
      <c r="AX27" s="14">
        <v>0.1192700852269</v>
      </c>
      <c r="AY27" s="14"/>
      <c r="AZ27" s="14">
        <v>8.4529793258845506E-2</v>
      </c>
      <c r="BA27" s="14">
        <v>0.10521169161247999</v>
      </c>
      <c r="BB27" s="14" t="s">
        <v>98</v>
      </c>
      <c r="BC27" s="14">
        <v>0.14549830504647199</v>
      </c>
      <c r="BD27" s="14">
        <v>0.165975991800168</v>
      </c>
      <c r="BE27" s="14">
        <v>0.12863893803955001</v>
      </c>
      <c r="BF27" s="14">
        <v>0.203836465285269</v>
      </c>
      <c r="BG27" s="14"/>
      <c r="BH27" s="14">
        <v>9.9839948396485398E-2</v>
      </c>
      <c r="BI27" s="14">
        <v>0.103035805926861</v>
      </c>
      <c r="BJ27" s="14">
        <v>0.17635790295183301</v>
      </c>
      <c r="BK27" s="14"/>
      <c r="BL27" s="14">
        <v>8.2613130865789794E-2</v>
      </c>
      <c r="BM27" s="14">
        <v>0.12387610908020601</v>
      </c>
      <c r="BN27" s="14">
        <v>6.6522312332821507E-2</v>
      </c>
      <c r="BO27" s="14">
        <v>0.122225365395987</v>
      </c>
      <c r="BP27" s="14">
        <v>0.154558262306879</v>
      </c>
      <c r="BQ27" s="14"/>
      <c r="BR27" s="14">
        <v>0.104818062158905</v>
      </c>
      <c r="BS27" s="14">
        <v>0.111776587244411</v>
      </c>
      <c r="BT27" s="14">
        <v>4.0620428066022701E-2</v>
      </c>
    </row>
    <row r="28" spans="2:72" x14ac:dyDescent="0.25">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row>
    <row r="29" spans="2:72" x14ac:dyDescent="0.25">
      <c r="B29" s="6" t="s">
        <v>102</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row>
    <row r="30" spans="2:72" x14ac:dyDescent="0.25">
      <c r="B30" s="23" t="s">
        <v>96</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row>
    <row r="31" spans="2:72" x14ac:dyDescent="0.25">
      <c r="B31" t="s">
        <v>90</v>
      </c>
      <c r="C31" s="14">
        <v>0.62866108181481395</v>
      </c>
      <c r="D31" s="14">
        <v>0.67942525235962703</v>
      </c>
      <c r="E31" s="14">
        <v>0.58074695234380203</v>
      </c>
      <c r="F31" s="14"/>
      <c r="G31" s="14">
        <v>0.31042829203557898</v>
      </c>
      <c r="H31" s="14">
        <v>0.51910119344636996</v>
      </c>
      <c r="I31" s="14">
        <v>0.61351182085006395</v>
      </c>
      <c r="J31" s="14">
        <v>0.69226180914039703</v>
      </c>
      <c r="K31" s="14">
        <v>0.747227312825543</v>
      </c>
      <c r="L31" s="14">
        <v>0.81230792115594297</v>
      </c>
      <c r="M31" s="14"/>
      <c r="N31" s="14">
        <v>0.71994868485971497</v>
      </c>
      <c r="O31" s="14">
        <v>0.639303696019344</v>
      </c>
      <c r="P31" s="14">
        <v>0.59198963562305096</v>
      </c>
      <c r="Q31" s="14">
        <v>0.55554090772692999</v>
      </c>
      <c r="R31" s="14"/>
      <c r="S31" s="14">
        <v>0.57505134878756803</v>
      </c>
      <c r="T31" s="14">
        <v>0.63648667887989097</v>
      </c>
      <c r="U31" s="14">
        <v>0.65287221878214696</v>
      </c>
      <c r="V31" s="14">
        <v>0.657252429438696</v>
      </c>
      <c r="W31" s="14">
        <v>0.63885152805946599</v>
      </c>
      <c r="X31" s="14">
        <v>0.61750569644859099</v>
      </c>
      <c r="Y31" s="14">
        <v>0.68276402977629003</v>
      </c>
      <c r="Z31" s="14">
        <v>0.64025877955351396</v>
      </c>
      <c r="AA31" s="14">
        <v>0.57184407175456897</v>
      </c>
      <c r="AB31" s="14">
        <v>0.66057949181205899</v>
      </c>
      <c r="AC31" s="14">
        <v>0.65400741501399295</v>
      </c>
      <c r="AD31" s="14">
        <v>0.61560034832656696</v>
      </c>
      <c r="AE31" s="14"/>
      <c r="AF31" s="14">
        <v>0.54729081503147703</v>
      </c>
      <c r="AG31" s="14">
        <v>0.50844188635918797</v>
      </c>
      <c r="AH31" s="14">
        <v>0.62099529031498402</v>
      </c>
      <c r="AI31" s="14">
        <v>0.60440600618329199</v>
      </c>
      <c r="AJ31" s="14">
        <v>0.575207771092623</v>
      </c>
      <c r="AK31" s="14">
        <v>0.62114197577714103</v>
      </c>
      <c r="AL31" s="14">
        <v>0.64445660948807104</v>
      </c>
      <c r="AM31" s="14">
        <v>0.65523061689493001</v>
      </c>
      <c r="AN31" s="14">
        <v>0.66597003841494395</v>
      </c>
      <c r="AO31" s="14">
        <v>0.64788630741437803</v>
      </c>
      <c r="AP31" s="14">
        <v>0.72317550609081804</v>
      </c>
      <c r="AQ31" s="14">
        <v>0.66662718698332701</v>
      </c>
      <c r="AR31" s="14">
        <v>0.66965863074967902</v>
      </c>
      <c r="AS31" s="14">
        <v>0.76520909822140004</v>
      </c>
      <c r="AT31" s="14">
        <v>0.707908691829081</v>
      </c>
      <c r="AU31" s="14">
        <v>0.59309774544660898</v>
      </c>
      <c r="AV31" s="14"/>
      <c r="AW31" s="14">
        <v>0.67330917785366495</v>
      </c>
      <c r="AX31" s="14">
        <v>0.56961407240217599</v>
      </c>
      <c r="AY31" s="14"/>
      <c r="AZ31" s="14">
        <v>0.74588151921281198</v>
      </c>
      <c r="BA31" s="14">
        <v>0.64696201394390196</v>
      </c>
      <c r="BB31" s="14" t="s">
        <v>98</v>
      </c>
      <c r="BC31" s="14">
        <v>0.52834017959771495</v>
      </c>
      <c r="BD31" s="14">
        <v>0.47423200664792697</v>
      </c>
      <c r="BE31" s="14">
        <v>0.53550340537402996</v>
      </c>
      <c r="BF31" s="14">
        <v>0.43563934377935198</v>
      </c>
      <c r="BG31" s="14"/>
      <c r="BH31" s="14">
        <v>0.69663545148357697</v>
      </c>
      <c r="BI31" s="14">
        <v>0.67487015527358196</v>
      </c>
      <c r="BJ31" s="14">
        <v>0.43485309112479997</v>
      </c>
      <c r="BK31" s="14"/>
      <c r="BL31" s="14">
        <v>0.72904295412531495</v>
      </c>
      <c r="BM31" s="14">
        <v>0.58797109096936695</v>
      </c>
      <c r="BN31" s="14">
        <v>0.767459473560264</v>
      </c>
      <c r="BO31" s="14">
        <v>0.66191572772653795</v>
      </c>
      <c r="BP31" s="14">
        <v>0.422046769000883</v>
      </c>
      <c r="BQ31" s="14"/>
      <c r="BR31" s="14">
        <v>0.65273633875439097</v>
      </c>
      <c r="BS31" s="14">
        <v>0.63326428576238003</v>
      </c>
      <c r="BT31" s="14">
        <v>0.69117336708056498</v>
      </c>
    </row>
    <row r="32" spans="2:72" x14ac:dyDescent="0.25">
      <c r="B32" t="s">
        <v>91</v>
      </c>
      <c r="C32" s="14">
        <v>0.26282467935936499</v>
      </c>
      <c r="D32" s="14">
        <v>0.21448672365474999</v>
      </c>
      <c r="E32" s="14">
        <v>0.30862486320640797</v>
      </c>
      <c r="F32" s="14"/>
      <c r="G32" s="14">
        <v>0.49863349740740598</v>
      </c>
      <c r="H32" s="14">
        <v>0.36219214453255</v>
      </c>
      <c r="I32" s="14">
        <v>0.27336131863777202</v>
      </c>
      <c r="J32" s="14">
        <v>0.2112787005747</v>
      </c>
      <c r="K32" s="14">
        <v>0.147398073257206</v>
      </c>
      <c r="L32" s="14">
        <v>0.134627924734882</v>
      </c>
      <c r="M32" s="14"/>
      <c r="N32" s="14">
        <v>0.198034060998383</v>
      </c>
      <c r="O32" s="14">
        <v>0.254718528792788</v>
      </c>
      <c r="P32" s="14">
        <v>0.296886625836013</v>
      </c>
      <c r="Q32" s="14">
        <v>0.30754367213095701</v>
      </c>
      <c r="R32" s="14"/>
      <c r="S32" s="14">
        <v>0.27241033300356299</v>
      </c>
      <c r="T32" s="14">
        <v>0.276459163177112</v>
      </c>
      <c r="U32" s="14">
        <v>0.23387484021558799</v>
      </c>
      <c r="V32" s="14">
        <v>0.23398583111894999</v>
      </c>
      <c r="W32" s="14">
        <v>0.25982051566098102</v>
      </c>
      <c r="X32" s="14">
        <v>0.26026385748953301</v>
      </c>
      <c r="Y32" s="14">
        <v>0.22659421629333301</v>
      </c>
      <c r="Z32" s="14">
        <v>0.21174023507439699</v>
      </c>
      <c r="AA32" s="14">
        <v>0.31981319061112201</v>
      </c>
      <c r="AB32" s="14">
        <v>0.25312552797157101</v>
      </c>
      <c r="AC32" s="14">
        <v>0.26855472915881601</v>
      </c>
      <c r="AD32" s="14">
        <v>0.31237235801672403</v>
      </c>
      <c r="AE32" s="14"/>
      <c r="AF32" s="14">
        <v>0.39303660297778198</v>
      </c>
      <c r="AG32" s="14">
        <v>0.32118281371497298</v>
      </c>
      <c r="AH32" s="14">
        <v>0.279436787204556</v>
      </c>
      <c r="AI32" s="14">
        <v>0.294392579790616</v>
      </c>
      <c r="AJ32" s="14">
        <v>0.28724288277627302</v>
      </c>
      <c r="AK32" s="14">
        <v>0.31015434314872098</v>
      </c>
      <c r="AL32" s="14">
        <v>0.24994682581203201</v>
      </c>
      <c r="AM32" s="14">
        <v>0.24495431174318799</v>
      </c>
      <c r="AN32" s="14">
        <v>0.226240303848318</v>
      </c>
      <c r="AO32" s="14">
        <v>0.26834662875856502</v>
      </c>
      <c r="AP32" s="14">
        <v>0.220128625436739</v>
      </c>
      <c r="AQ32" s="14">
        <v>0.24056452589456301</v>
      </c>
      <c r="AR32" s="14">
        <v>0.250710050499027</v>
      </c>
      <c r="AS32" s="14">
        <v>0.23479090177859999</v>
      </c>
      <c r="AT32" s="14">
        <v>0.13939657674230499</v>
      </c>
      <c r="AU32" s="14">
        <v>0.206669659053351</v>
      </c>
      <c r="AV32" s="14"/>
      <c r="AW32" s="14">
        <v>0.235877607109823</v>
      </c>
      <c r="AX32" s="14">
        <v>0.29846212350428902</v>
      </c>
      <c r="AY32" s="14"/>
      <c r="AZ32" s="14">
        <v>0.16849509888804501</v>
      </c>
      <c r="BA32" s="14">
        <v>0.24197194705578801</v>
      </c>
      <c r="BB32" s="14" t="s">
        <v>98</v>
      </c>
      <c r="BC32" s="14">
        <v>0.34392699891478601</v>
      </c>
      <c r="BD32" s="14">
        <v>0.408435063292515</v>
      </c>
      <c r="BE32" s="14">
        <v>0.35631827649870801</v>
      </c>
      <c r="BF32" s="14">
        <v>0.29035933955537102</v>
      </c>
      <c r="BG32" s="14"/>
      <c r="BH32" s="14">
        <v>0.219336233592896</v>
      </c>
      <c r="BI32" s="14">
        <v>0.22987729700538601</v>
      </c>
      <c r="BJ32" s="14">
        <v>0.399276737061109</v>
      </c>
      <c r="BK32" s="14"/>
      <c r="BL32" s="14">
        <v>0.189984593279345</v>
      </c>
      <c r="BM32" s="14">
        <v>0.29871117328042401</v>
      </c>
      <c r="BN32" s="14">
        <v>0.21242386507361999</v>
      </c>
      <c r="BO32" s="14">
        <v>0.17639618033992699</v>
      </c>
      <c r="BP32" s="14">
        <v>0.38921771156566498</v>
      </c>
      <c r="BQ32" s="14"/>
      <c r="BR32" s="14">
        <v>0.23728042028464799</v>
      </c>
      <c r="BS32" s="14">
        <v>0.262101574505468</v>
      </c>
      <c r="BT32" s="14">
        <v>0.28799952794480699</v>
      </c>
    </row>
    <row r="33" spans="2:72" x14ac:dyDescent="0.25">
      <c r="B33" t="s">
        <v>92</v>
      </c>
      <c r="C33" s="14">
        <v>0.10851423882582099</v>
      </c>
      <c r="D33" s="14">
        <v>0.106088023985623</v>
      </c>
      <c r="E33" s="14">
        <v>0.11062818444979</v>
      </c>
      <c r="F33" s="14"/>
      <c r="G33" s="14">
        <v>0.19093821055701499</v>
      </c>
      <c r="H33" s="14">
        <v>0.11870666202108</v>
      </c>
      <c r="I33" s="14">
        <v>0.113126860512164</v>
      </c>
      <c r="J33" s="14">
        <v>9.6459490284903304E-2</v>
      </c>
      <c r="K33" s="14">
        <v>0.10537461391725</v>
      </c>
      <c r="L33" s="14">
        <v>5.3064154109174498E-2</v>
      </c>
      <c r="M33" s="14"/>
      <c r="N33" s="14">
        <v>8.2017254141901294E-2</v>
      </c>
      <c r="O33" s="14">
        <v>0.105977775187868</v>
      </c>
      <c r="P33" s="14">
        <v>0.111123738540937</v>
      </c>
      <c r="Q33" s="14">
        <v>0.136915420142113</v>
      </c>
      <c r="R33" s="14"/>
      <c r="S33" s="14">
        <v>0.15253831820887001</v>
      </c>
      <c r="T33" s="14">
        <v>8.7054157942997201E-2</v>
      </c>
      <c r="U33" s="14">
        <v>0.113252941002266</v>
      </c>
      <c r="V33" s="14">
        <v>0.108761739442353</v>
      </c>
      <c r="W33" s="14">
        <v>0.101327956279553</v>
      </c>
      <c r="X33" s="14">
        <v>0.122230446061876</v>
      </c>
      <c r="Y33" s="14">
        <v>9.0641753930376795E-2</v>
      </c>
      <c r="Z33" s="14">
        <v>0.148000985372089</v>
      </c>
      <c r="AA33" s="14">
        <v>0.108342737634309</v>
      </c>
      <c r="AB33" s="14">
        <v>8.6294980216369804E-2</v>
      </c>
      <c r="AC33" s="14">
        <v>7.7437855827191801E-2</v>
      </c>
      <c r="AD33" s="14">
        <v>7.2027293656708694E-2</v>
      </c>
      <c r="AE33" s="14"/>
      <c r="AF33" s="14">
        <v>5.9672581990740201E-2</v>
      </c>
      <c r="AG33" s="14">
        <v>0.170375299925839</v>
      </c>
      <c r="AH33" s="14">
        <v>9.9567922480459897E-2</v>
      </c>
      <c r="AI33" s="14">
        <v>0.10120141402609199</v>
      </c>
      <c r="AJ33" s="14">
        <v>0.13754934613110401</v>
      </c>
      <c r="AK33" s="14">
        <v>6.8703681074137393E-2</v>
      </c>
      <c r="AL33" s="14">
        <v>0.10559656469989601</v>
      </c>
      <c r="AM33" s="14">
        <v>9.9815071361881502E-2</v>
      </c>
      <c r="AN33" s="14">
        <v>0.107789657736738</v>
      </c>
      <c r="AO33" s="14">
        <v>8.3767063827057606E-2</v>
      </c>
      <c r="AP33" s="14">
        <v>5.66958684724422E-2</v>
      </c>
      <c r="AQ33" s="14">
        <v>9.2808287122110394E-2</v>
      </c>
      <c r="AR33" s="14">
        <v>7.9631318751293603E-2</v>
      </c>
      <c r="AS33" s="14">
        <v>0</v>
      </c>
      <c r="AT33" s="14">
        <v>0.15269473142861401</v>
      </c>
      <c r="AU33" s="14">
        <v>0.20023259550003999</v>
      </c>
      <c r="AV33" s="14"/>
      <c r="AW33" s="14">
        <v>9.0813215036511796E-2</v>
      </c>
      <c r="AX33" s="14">
        <v>0.13192380409353599</v>
      </c>
      <c r="AY33" s="14"/>
      <c r="AZ33" s="14">
        <v>8.56233818991428E-2</v>
      </c>
      <c r="BA33" s="14">
        <v>0.11106603900030999</v>
      </c>
      <c r="BB33" s="14" t="s">
        <v>98</v>
      </c>
      <c r="BC33" s="14">
        <v>0.12773282148749901</v>
      </c>
      <c r="BD33" s="14">
        <v>0.117332930059558</v>
      </c>
      <c r="BE33" s="14">
        <v>0.108178318127262</v>
      </c>
      <c r="BF33" s="14">
        <v>0.27400131666527699</v>
      </c>
      <c r="BG33" s="14"/>
      <c r="BH33" s="14">
        <v>8.4028314923526706E-2</v>
      </c>
      <c r="BI33" s="14">
        <v>9.5252547721032602E-2</v>
      </c>
      <c r="BJ33" s="14">
        <v>0.165870171814091</v>
      </c>
      <c r="BK33" s="14"/>
      <c r="BL33" s="14">
        <v>8.0972452595340902E-2</v>
      </c>
      <c r="BM33" s="14">
        <v>0.11331773575020899</v>
      </c>
      <c r="BN33" s="14">
        <v>2.0116661366115202E-2</v>
      </c>
      <c r="BO33" s="14">
        <v>0.16168809193353501</v>
      </c>
      <c r="BP33" s="14">
        <v>0.18873551943345199</v>
      </c>
      <c r="BQ33" s="14"/>
      <c r="BR33" s="14">
        <v>0.109983240960961</v>
      </c>
      <c r="BS33" s="14">
        <v>0.10463413973215099</v>
      </c>
      <c r="BT33" s="14">
        <v>2.08271049746276E-2</v>
      </c>
    </row>
    <row r="34" spans="2:72" x14ac:dyDescent="0.2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row>
    <row r="35" spans="2:72" x14ac:dyDescent="0.25">
      <c r="B35" s="6" t="s">
        <v>103</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row>
    <row r="36" spans="2:72" x14ac:dyDescent="0.25">
      <c r="B36" s="23" t="s">
        <v>96</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row>
    <row r="37" spans="2:72" x14ac:dyDescent="0.25">
      <c r="B37" t="s">
        <v>90</v>
      </c>
      <c r="C37" s="14">
        <v>0.59095199870688497</v>
      </c>
      <c r="D37" s="14">
        <v>0.62099181062183995</v>
      </c>
      <c r="E37" s="14">
        <v>0.56309928054647096</v>
      </c>
      <c r="F37" s="14"/>
      <c r="G37" s="14">
        <v>0.48638876346804499</v>
      </c>
      <c r="H37" s="14">
        <v>0.59302132416078301</v>
      </c>
      <c r="I37" s="14">
        <v>0.592464472444304</v>
      </c>
      <c r="J37" s="14">
        <v>0.60157111793697204</v>
      </c>
      <c r="K37" s="14">
        <v>0.63032531205578701</v>
      </c>
      <c r="L37" s="14">
        <v>0.62317452276321705</v>
      </c>
      <c r="M37" s="14"/>
      <c r="N37" s="14">
        <v>0.64049622338857004</v>
      </c>
      <c r="O37" s="14">
        <v>0.57371717421435897</v>
      </c>
      <c r="P37" s="14">
        <v>0.59437175645295903</v>
      </c>
      <c r="Q37" s="14">
        <v>0.552312414106928</v>
      </c>
      <c r="R37" s="14"/>
      <c r="S37" s="14">
        <v>0.55831821939243598</v>
      </c>
      <c r="T37" s="14">
        <v>0.58632234126948701</v>
      </c>
      <c r="U37" s="14">
        <v>0.55920439131276001</v>
      </c>
      <c r="V37" s="14">
        <v>0.65125486343309702</v>
      </c>
      <c r="W37" s="14">
        <v>0.58924178617603395</v>
      </c>
      <c r="X37" s="14">
        <v>0.61833939552085304</v>
      </c>
      <c r="Y37" s="14">
        <v>0.62589346348331398</v>
      </c>
      <c r="Z37" s="14">
        <v>0.63438802075662004</v>
      </c>
      <c r="AA37" s="14">
        <v>0.54542505385067896</v>
      </c>
      <c r="AB37" s="14">
        <v>0.58352928729771003</v>
      </c>
      <c r="AC37" s="14">
        <v>0.625796497337192</v>
      </c>
      <c r="AD37" s="14">
        <v>0.56950632001870405</v>
      </c>
      <c r="AE37" s="14"/>
      <c r="AF37" s="14">
        <v>0.56301742268634303</v>
      </c>
      <c r="AG37" s="14">
        <v>0.51596172752973501</v>
      </c>
      <c r="AH37" s="14">
        <v>0.52694916677765302</v>
      </c>
      <c r="AI37" s="14">
        <v>0.60369420746969404</v>
      </c>
      <c r="AJ37" s="14">
        <v>0.56512450976907103</v>
      </c>
      <c r="AK37" s="14">
        <v>0.57270031893117901</v>
      </c>
      <c r="AL37" s="14">
        <v>0.63575662247572395</v>
      </c>
      <c r="AM37" s="14">
        <v>0.60277527437478295</v>
      </c>
      <c r="AN37" s="14">
        <v>0.62193830299238995</v>
      </c>
      <c r="AO37" s="14">
        <v>0.57504309397440401</v>
      </c>
      <c r="AP37" s="14">
        <v>0.59425171115375497</v>
      </c>
      <c r="AQ37" s="14">
        <v>0.67081972429792502</v>
      </c>
      <c r="AR37" s="14">
        <v>0.65674641239972897</v>
      </c>
      <c r="AS37" s="14">
        <v>0.65798071281287995</v>
      </c>
      <c r="AT37" s="14">
        <v>0.67753730122601297</v>
      </c>
      <c r="AU37" s="14">
        <v>0.59217788617632605</v>
      </c>
      <c r="AV37" s="14"/>
      <c r="AW37" s="14">
        <v>0.62073389242066901</v>
      </c>
      <c r="AX37" s="14">
        <v>0.55156550937229298</v>
      </c>
      <c r="AY37" s="14"/>
      <c r="AZ37" s="14">
        <v>0.64546016025178499</v>
      </c>
      <c r="BA37" s="14">
        <v>0.58351272686361</v>
      </c>
      <c r="BB37" s="14" t="s">
        <v>98</v>
      </c>
      <c r="BC37" s="14">
        <v>0.56895248256604602</v>
      </c>
      <c r="BD37" s="14">
        <v>0.52605573050835597</v>
      </c>
      <c r="BE37" s="14">
        <v>0.56026166981241998</v>
      </c>
      <c r="BF37" s="14">
        <v>0.43431291481658901</v>
      </c>
      <c r="BG37" s="14"/>
      <c r="BH37" s="14">
        <v>0.62730958031568995</v>
      </c>
      <c r="BI37" s="14">
        <v>0.60972724691703095</v>
      </c>
      <c r="BJ37" s="14">
        <v>0.475337041200668</v>
      </c>
      <c r="BK37" s="14"/>
      <c r="BL37" s="14">
        <v>0.646310583120278</v>
      </c>
      <c r="BM37" s="14">
        <v>0.57223118955167696</v>
      </c>
      <c r="BN37" s="14">
        <v>0.64146170762711396</v>
      </c>
      <c r="BO37" s="14">
        <v>0.70196853536123305</v>
      </c>
      <c r="BP37" s="14">
        <v>0.45917265809061403</v>
      </c>
      <c r="BQ37" s="14"/>
      <c r="BR37" s="14">
        <v>0.63384400814441</v>
      </c>
      <c r="BS37" s="14">
        <v>0.57894926221436804</v>
      </c>
      <c r="BT37" s="14">
        <v>0.66459121505124696</v>
      </c>
    </row>
    <row r="38" spans="2:72" x14ac:dyDescent="0.25">
      <c r="B38" t="s">
        <v>91</v>
      </c>
      <c r="C38" s="14">
        <v>0.29335585434445099</v>
      </c>
      <c r="D38" s="14">
        <v>0.28922272791926801</v>
      </c>
      <c r="E38" s="14">
        <v>0.29508757413312903</v>
      </c>
      <c r="F38" s="14"/>
      <c r="G38" s="14">
        <v>0.33341659468020901</v>
      </c>
      <c r="H38" s="14">
        <v>0.296724460766355</v>
      </c>
      <c r="I38" s="14">
        <v>0.29760332512808801</v>
      </c>
      <c r="J38" s="14">
        <v>0.26954941072426197</v>
      </c>
      <c r="K38" s="14">
        <v>0.27480265714763402</v>
      </c>
      <c r="L38" s="14">
        <v>0.29205140724608197</v>
      </c>
      <c r="M38" s="14"/>
      <c r="N38" s="14">
        <v>0.27957325855139398</v>
      </c>
      <c r="O38" s="14">
        <v>0.30232953456280198</v>
      </c>
      <c r="P38" s="14">
        <v>0.292778288974893</v>
      </c>
      <c r="Q38" s="14">
        <v>0.29987699172236099</v>
      </c>
      <c r="R38" s="14"/>
      <c r="S38" s="14">
        <v>0.27742794779350399</v>
      </c>
      <c r="T38" s="14">
        <v>0.30438781078412802</v>
      </c>
      <c r="U38" s="14">
        <v>0.339272826215121</v>
      </c>
      <c r="V38" s="14">
        <v>0.20500405033351801</v>
      </c>
      <c r="W38" s="14">
        <v>0.33446799293764901</v>
      </c>
      <c r="X38" s="14">
        <v>0.25549902883430903</v>
      </c>
      <c r="Y38" s="14">
        <v>0.259783862756919</v>
      </c>
      <c r="Z38" s="14">
        <v>0.26683602817673202</v>
      </c>
      <c r="AA38" s="14">
        <v>0.33029271427360501</v>
      </c>
      <c r="AB38" s="14">
        <v>0.349527760127264</v>
      </c>
      <c r="AC38" s="14">
        <v>0.29929505306833598</v>
      </c>
      <c r="AD38" s="14">
        <v>0.29125769095199799</v>
      </c>
      <c r="AE38" s="14"/>
      <c r="AF38" s="14">
        <v>0.30896607396114101</v>
      </c>
      <c r="AG38" s="14">
        <v>0.33390922153526298</v>
      </c>
      <c r="AH38" s="14">
        <v>0.35970742231398101</v>
      </c>
      <c r="AI38" s="14">
        <v>0.29595058702834898</v>
      </c>
      <c r="AJ38" s="14">
        <v>0.29579448747554399</v>
      </c>
      <c r="AK38" s="14">
        <v>0.309581671025348</v>
      </c>
      <c r="AL38" s="14">
        <v>0.27296825107356698</v>
      </c>
      <c r="AM38" s="14">
        <v>0.323427059732939</v>
      </c>
      <c r="AN38" s="14">
        <v>0.240152211404107</v>
      </c>
      <c r="AO38" s="14">
        <v>0.33864015617540899</v>
      </c>
      <c r="AP38" s="14">
        <v>0.31678814535135702</v>
      </c>
      <c r="AQ38" s="14">
        <v>0.19435504983854399</v>
      </c>
      <c r="AR38" s="14">
        <v>0.27629128564204403</v>
      </c>
      <c r="AS38" s="14">
        <v>0.28578737218529898</v>
      </c>
      <c r="AT38" s="14">
        <v>0.28162801625943801</v>
      </c>
      <c r="AU38" s="14">
        <v>0.25244987941066799</v>
      </c>
      <c r="AV38" s="14"/>
      <c r="AW38" s="14">
        <v>0.28069651167966397</v>
      </c>
      <c r="AX38" s="14">
        <v>0.310097807345874</v>
      </c>
      <c r="AY38" s="14"/>
      <c r="AZ38" s="14">
        <v>0.26279246717731503</v>
      </c>
      <c r="BA38" s="14">
        <v>0.29001534823060898</v>
      </c>
      <c r="BB38" s="14" t="s">
        <v>98</v>
      </c>
      <c r="BC38" s="14">
        <v>0.33034193270913498</v>
      </c>
      <c r="BD38" s="14">
        <v>0.37335272811800702</v>
      </c>
      <c r="BE38" s="14">
        <v>0.30789004021335498</v>
      </c>
      <c r="BF38" s="14">
        <v>0.275506685341044</v>
      </c>
      <c r="BG38" s="14"/>
      <c r="BH38" s="14">
        <v>0.27113927739416099</v>
      </c>
      <c r="BI38" s="14">
        <v>0.29476244187830503</v>
      </c>
      <c r="BJ38" s="14">
        <v>0.34808622714418902</v>
      </c>
      <c r="BK38" s="14"/>
      <c r="BL38" s="14">
        <v>0.26916518213111401</v>
      </c>
      <c r="BM38" s="14">
        <v>0.296882364261427</v>
      </c>
      <c r="BN38" s="14">
        <v>0.29932032605779202</v>
      </c>
      <c r="BO38" s="14">
        <v>0.18124416189313</v>
      </c>
      <c r="BP38" s="14">
        <v>0.407426689283861</v>
      </c>
      <c r="BQ38" s="14"/>
      <c r="BR38" s="14">
        <v>0.26879435608878199</v>
      </c>
      <c r="BS38" s="14">
        <v>0.29813526092842302</v>
      </c>
      <c r="BT38" s="14">
        <v>0.28421220207924902</v>
      </c>
    </row>
    <row r="39" spans="2:72" x14ac:dyDescent="0.25">
      <c r="B39" t="s">
        <v>92</v>
      </c>
      <c r="C39" s="14">
        <v>0.115692146948665</v>
      </c>
      <c r="D39" s="14">
        <v>8.9785461458892102E-2</v>
      </c>
      <c r="E39" s="14">
        <v>0.14181314532040001</v>
      </c>
      <c r="F39" s="14"/>
      <c r="G39" s="14">
        <v>0.180194641851746</v>
      </c>
      <c r="H39" s="14">
        <v>0.110254215072862</v>
      </c>
      <c r="I39" s="14">
        <v>0.109932202427608</v>
      </c>
      <c r="J39" s="14">
        <v>0.12887947133876601</v>
      </c>
      <c r="K39" s="14">
        <v>9.4872030796578993E-2</v>
      </c>
      <c r="L39" s="14">
        <v>8.4774069990700696E-2</v>
      </c>
      <c r="M39" s="14"/>
      <c r="N39" s="14">
        <v>7.9930518060035802E-2</v>
      </c>
      <c r="O39" s="14">
        <v>0.123953291222839</v>
      </c>
      <c r="P39" s="14">
        <v>0.112849954572149</v>
      </c>
      <c r="Q39" s="14">
        <v>0.14781059417071099</v>
      </c>
      <c r="R39" s="14"/>
      <c r="S39" s="14">
        <v>0.164253832814061</v>
      </c>
      <c r="T39" s="14">
        <v>0.10928984794638499</v>
      </c>
      <c r="U39" s="14">
        <v>0.101522782472119</v>
      </c>
      <c r="V39" s="14">
        <v>0.143741086233385</v>
      </c>
      <c r="W39" s="14">
        <v>7.6290220886317997E-2</v>
      </c>
      <c r="X39" s="14">
        <v>0.12616157564483799</v>
      </c>
      <c r="Y39" s="14">
        <v>0.114322673759767</v>
      </c>
      <c r="Z39" s="14">
        <v>9.8775951066648299E-2</v>
      </c>
      <c r="AA39" s="14">
        <v>0.12428223187571601</v>
      </c>
      <c r="AB39" s="14">
        <v>6.6942952575026096E-2</v>
      </c>
      <c r="AC39" s="14">
        <v>7.4908449594471405E-2</v>
      </c>
      <c r="AD39" s="14">
        <v>0.13923598902929801</v>
      </c>
      <c r="AE39" s="14"/>
      <c r="AF39" s="14">
        <v>0.12801650335251599</v>
      </c>
      <c r="AG39" s="14">
        <v>0.15012905093500201</v>
      </c>
      <c r="AH39" s="14">
        <v>0.113343410908366</v>
      </c>
      <c r="AI39" s="14">
        <v>0.10035520550195599</v>
      </c>
      <c r="AJ39" s="14">
        <v>0.13908100275538501</v>
      </c>
      <c r="AK39" s="14">
        <v>0.117718010043473</v>
      </c>
      <c r="AL39" s="14">
        <v>9.1275126450709093E-2</v>
      </c>
      <c r="AM39" s="14">
        <v>7.3797665892278097E-2</v>
      </c>
      <c r="AN39" s="14">
        <v>0.137909485603503</v>
      </c>
      <c r="AO39" s="14">
        <v>8.6316749850187502E-2</v>
      </c>
      <c r="AP39" s="14">
        <v>8.8960143494888094E-2</v>
      </c>
      <c r="AQ39" s="14">
        <v>0.13482522586353099</v>
      </c>
      <c r="AR39" s="14">
        <v>6.6962301958227E-2</v>
      </c>
      <c r="AS39" s="14">
        <v>5.62319150018218E-2</v>
      </c>
      <c r="AT39" s="14">
        <v>4.0834682514548901E-2</v>
      </c>
      <c r="AU39" s="14">
        <v>0.15537223441300599</v>
      </c>
      <c r="AV39" s="14"/>
      <c r="AW39" s="14">
        <v>9.8569595899667198E-2</v>
      </c>
      <c r="AX39" s="14">
        <v>0.13833668328183299</v>
      </c>
      <c r="AY39" s="14"/>
      <c r="AZ39" s="14">
        <v>9.1747372570899904E-2</v>
      </c>
      <c r="BA39" s="14">
        <v>0.12647192490578099</v>
      </c>
      <c r="BB39" s="14" t="s">
        <v>98</v>
      </c>
      <c r="BC39" s="14">
        <v>0.100705584724819</v>
      </c>
      <c r="BD39" s="14">
        <v>0.100591541373638</v>
      </c>
      <c r="BE39" s="14">
        <v>0.13184828997422501</v>
      </c>
      <c r="BF39" s="14">
        <v>0.29018039984236799</v>
      </c>
      <c r="BG39" s="14"/>
      <c r="BH39" s="14">
        <v>0.10155114229015</v>
      </c>
      <c r="BI39" s="14">
        <v>9.5510311204663495E-2</v>
      </c>
      <c r="BJ39" s="14">
        <v>0.17657673165514301</v>
      </c>
      <c r="BK39" s="14"/>
      <c r="BL39" s="14">
        <v>8.4524234748608096E-2</v>
      </c>
      <c r="BM39" s="14">
        <v>0.13088644618689599</v>
      </c>
      <c r="BN39" s="14">
        <v>5.9217966315094003E-2</v>
      </c>
      <c r="BO39" s="14">
        <v>0.11678730274563701</v>
      </c>
      <c r="BP39" s="14">
        <v>0.133400652625525</v>
      </c>
      <c r="BQ39" s="14"/>
      <c r="BR39" s="14">
        <v>9.7361635766807994E-2</v>
      </c>
      <c r="BS39" s="14">
        <v>0.12291547685720899</v>
      </c>
      <c r="BT39" s="14">
        <v>5.1196582869504202E-2</v>
      </c>
    </row>
    <row r="40" spans="2:72" x14ac:dyDescent="0.25">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row>
    <row r="41" spans="2:72" x14ac:dyDescent="0.25">
      <c r="B41" s="6" t="s">
        <v>108</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row>
    <row r="42" spans="2:72" x14ac:dyDescent="0.25">
      <c r="B42" s="23" t="s">
        <v>96</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row>
    <row r="43" spans="2:72" x14ac:dyDescent="0.25">
      <c r="B43" t="s">
        <v>104</v>
      </c>
      <c r="C43" s="14">
        <v>0.44993176804521401</v>
      </c>
      <c r="D43" s="14">
        <v>0.48316720638976202</v>
      </c>
      <c r="E43" s="14">
        <v>0.41765536219251198</v>
      </c>
      <c r="F43" s="14"/>
      <c r="G43" s="14">
        <v>0.247262106233849</v>
      </c>
      <c r="H43" s="14">
        <v>0.322102727986191</v>
      </c>
      <c r="I43" s="14">
        <v>0.39916473057470198</v>
      </c>
      <c r="J43" s="14">
        <v>0.498789664986798</v>
      </c>
      <c r="K43" s="14">
        <v>0.55724740922920502</v>
      </c>
      <c r="L43" s="14">
        <v>0.61939585615474502</v>
      </c>
      <c r="M43" s="14"/>
      <c r="N43" s="14">
        <v>0.51620307302748303</v>
      </c>
      <c r="O43" s="14">
        <v>0.435673537523803</v>
      </c>
      <c r="P43" s="14">
        <v>0.433049773857479</v>
      </c>
      <c r="Q43" s="14">
        <v>0.40572297720950901</v>
      </c>
      <c r="R43" s="14"/>
      <c r="S43" s="14">
        <v>0.40924698025176698</v>
      </c>
      <c r="T43" s="14">
        <v>0.45012829929529802</v>
      </c>
      <c r="U43" s="14">
        <v>0.49761107155620599</v>
      </c>
      <c r="V43" s="14">
        <v>0.47354040728530999</v>
      </c>
      <c r="W43" s="14">
        <v>0.45826889867964399</v>
      </c>
      <c r="X43" s="14">
        <v>0.44076926508854802</v>
      </c>
      <c r="Y43" s="14">
        <v>0.49412603303119801</v>
      </c>
      <c r="Z43" s="14">
        <v>0.51929648620746904</v>
      </c>
      <c r="AA43" s="14">
        <v>0.462894511565213</v>
      </c>
      <c r="AB43" s="14">
        <v>0.43122451386390398</v>
      </c>
      <c r="AC43" s="14">
        <v>0.474731144049507</v>
      </c>
      <c r="AD43" s="14">
        <v>0.20655888014905199</v>
      </c>
      <c r="AE43" s="14"/>
      <c r="AF43" s="14">
        <v>0.381862060575822</v>
      </c>
      <c r="AG43" s="14">
        <v>0.34634310528304402</v>
      </c>
      <c r="AH43" s="14">
        <v>0.437567654390494</v>
      </c>
      <c r="AI43" s="14">
        <v>0.487475063585529</v>
      </c>
      <c r="AJ43" s="14">
        <v>0.44243737793127902</v>
      </c>
      <c r="AK43" s="14">
        <v>0.46710658909112301</v>
      </c>
      <c r="AL43" s="14">
        <v>0.50811520992107395</v>
      </c>
      <c r="AM43" s="14">
        <v>0.47827710781339899</v>
      </c>
      <c r="AN43" s="14">
        <v>0.43140956907567402</v>
      </c>
      <c r="AO43" s="14">
        <v>0.44240027024585898</v>
      </c>
      <c r="AP43" s="14">
        <v>0.48254867521644401</v>
      </c>
      <c r="AQ43" s="14">
        <v>0.51028289932409598</v>
      </c>
      <c r="AR43" s="14">
        <v>0.373892553184279</v>
      </c>
      <c r="AS43" s="14">
        <v>0.413662541106876</v>
      </c>
      <c r="AT43" s="14">
        <v>0.485669584829234</v>
      </c>
      <c r="AU43" s="14">
        <v>0.45375890147800102</v>
      </c>
      <c r="AV43" s="14"/>
      <c r="AW43" s="14">
        <v>0.50650960886684404</v>
      </c>
      <c r="AX43" s="14">
        <v>0.37510769723523901</v>
      </c>
      <c r="AY43" s="14"/>
      <c r="AZ43" s="14">
        <v>0.55179248174149598</v>
      </c>
      <c r="BA43" s="14">
        <v>0.42521664993817998</v>
      </c>
      <c r="BB43" s="14" t="s">
        <v>98</v>
      </c>
      <c r="BC43" s="14">
        <v>0.42961860234830501</v>
      </c>
      <c r="BD43" s="14">
        <v>0.40363292955242103</v>
      </c>
      <c r="BE43" s="14">
        <v>0.35850335237221498</v>
      </c>
      <c r="BF43" s="14">
        <v>0.25292145068004601</v>
      </c>
      <c r="BG43" s="14"/>
      <c r="BH43" s="14">
        <v>0.51806181320386402</v>
      </c>
      <c r="BI43" s="14">
        <v>0.462309706670681</v>
      </c>
      <c r="BJ43" s="14">
        <v>0.33505971122764899</v>
      </c>
      <c r="BK43" s="14"/>
      <c r="BL43" s="14">
        <v>0.54092709828757901</v>
      </c>
      <c r="BM43" s="14">
        <v>0.42115033303342098</v>
      </c>
      <c r="BN43" s="14">
        <v>0.46702668152429</v>
      </c>
      <c r="BO43" s="14">
        <v>0.598539402002223</v>
      </c>
      <c r="BP43" s="14">
        <v>0.35238205302140702</v>
      </c>
      <c r="BQ43" s="14"/>
      <c r="BR43" s="14">
        <v>0.54379536387159699</v>
      </c>
      <c r="BS43" s="14">
        <v>0.43001690329544001</v>
      </c>
      <c r="BT43" s="14">
        <v>0.41577796548320001</v>
      </c>
    </row>
    <row r="44" spans="2:72" x14ac:dyDescent="0.25">
      <c r="B44" t="s">
        <v>105</v>
      </c>
      <c r="C44" s="14">
        <v>0.43091446674995498</v>
      </c>
      <c r="D44" s="14">
        <v>0.39448334708122801</v>
      </c>
      <c r="E44" s="14">
        <v>0.46825580942606498</v>
      </c>
      <c r="F44" s="14"/>
      <c r="G44" s="14">
        <v>0.50722058693342598</v>
      </c>
      <c r="H44" s="14">
        <v>0.51479051298099499</v>
      </c>
      <c r="I44" s="14">
        <v>0.49133406268595597</v>
      </c>
      <c r="J44" s="14">
        <v>0.418814796525176</v>
      </c>
      <c r="K44" s="14">
        <v>0.35473319631323602</v>
      </c>
      <c r="L44" s="14">
        <v>0.32332725842781701</v>
      </c>
      <c r="M44" s="14"/>
      <c r="N44" s="14">
        <v>0.40491503391433797</v>
      </c>
      <c r="O44" s="14">
        <v>0.44576744815692498</v>
      </c>
      <c r="P44" s="14">
        <v>0.44218149106392002</v>
      </c>
      <c r="Q44" s="14">
        <v>0.440595073155089</v>
      </c>
      <c r="R44" s="14"/>
      <c r="S44" s="14">
        <v>0.45098551788831098</v>
      </c>
      <c r="T44" s="14">
        <v>0.43010036814580199</v>
      </c>
      <c r="U44" s="14">
        <v>0.40937039842908002</v>
      </c>
      <c r="V44" s="14">
        <v>0.429636277517638</v>
      </c>
      <c r="W44" s="14">
        <v>0.39444207287617999</v>
      </c>
      <c r="X44" s="14">
        <v>0.47494884839600798</v>
      </c>
      <c r="Y44" s="14">
        <v>0.41522600295948198</v>
      </c>
      <c r="Z44" s="14">
        <v>0.392316072824341</v>
      </c>
      <c r="AA44" s="14">
        <v>0.42152707076476698</v>
      </c>
      <c r="AB44" s="14">
        <v>0.45533095386942501</v>
      </c>
      <c r="AC44" s="14">
        <v>0.35747791805590001</v>
      </c>
      <c r="AD44" s="14">
        <v>0.53161258308211901</v>
      </c>
      <c r="AE44" s="14"/>
      <c r="AF44" s="14">
        <v>0.292294643383326</v>
      </c>
      <c r="AG44" s="14">
        <v>0.45161888441285197</v>
      </c>
      <c r="AH44" s="14">
        <v>0.40582047476514499</v>
      </c>
      <c r="AI44" s="14">
        <v>0.37620286383321799</v>
      </c>
      <c r="AJ44" s="14">
        <v>0.43329926701678301</v>
      </c>
      <c r="AK44" s="14">
        <v>0.47457434085518002</v>
      </c>
      <c r="AL44" s="14">
        <v>0.38508516741536902</v>
      </c>
      <c r="AM44" s="14">
        <v>0.38468440752790001</v>
      </c>
      <c r="AN44" s="14">
        <v>0.48389110138417502</v>
      </c>
      <c r="AO44" s="14">
        <v>0.41873026085879</v>
      </c>
      <c r="AP44" s="14">
        <v>0.44735829519926001</v>
      </c>
      <c r="AQ44" s="14">
        <v>0.43918281383457503</v>
      </c>
      <c r="AR44" s="14">
        <v>0.48124732629325101</v>
      </c>
      <c r="AS44" s="14">
        <v>0.486773873181924</v>
      </c>
      <c r="AT44" s="14">
        <v>0.47167186928073601</v>
      </c>
      <c r="AU44" s="14">
        <v>0.44725684905628998</v>
      </c>
      <c r="AV44" s="14"/>
      <c r="AW44" s="14">
        <v>0.40778515774559798</v>
      </c>
      <c r="AX44" s="14">
        <v>0.461502927348582</v>
      </c>
      <c r="AY44" s="14"/>
      <c r="AZ44" s="14">
        <v>0.36950376828484</v>
      </c>
      <c r="BA44" s="14">
        <v>0.47589533447680998</v>
      </c>
      <c r="BB44" s="14" t="s">
        <v>98</v>
      </c>
      <c r="BC44" s="14">
        <v>0.43273611619045099</v>
      </c>
      <c r="BD44" s="14">
        <v>0.42730578134137698</v>
      </c>
      <c r="BE44" s="14">
        <v>0.47330261155801101</v>
      </c>
      <c r="BF44" s="14">
        <v>0.47070350064803002</v>
      </c>
      <c r="BG44" s="14"/>
      <c r="BH44" s="14">
        <v>0.39077810567686799</v>
      </c>
      <c r="BI44" s="14">
        <v>0.441616790694007</v>
      </c>
      <c r="BJ44" s="14">
        <v>0.46274974046537698</v>
      </c>
      <c r="BK44" s="14"/>
      <c r="BL44" s="14">
        <v>0.390534316072221</v>
      </c>
      <c r="BM44" s="14">
        <v>0.45945124147426702</v>
      </c>
      <c r="BN44" s="14">
        <v>0.46676715545912201</v>
      </c>
      <c r="BO44" s="14">
        <v>0.36279830989373202</v>
      </c>
      <c r="BP44" s="14">
        <v>0.42087753789238802</v>
      </c>
      <c r="BQ44" s="14"/>
      <c r="BR44" s="14">
        <v>0.35210417748126499</v>
      </c>
      <c r="BS44" s="14">
        <v>0.45444856441997999</v>
      </c>
      <c r="BT44" s="14">
        <v>0.52415209235738003</v>
      </c>
    </row>
    <row r="45" spans="2:72" x14ac:dyDescent="0.25">
      <c r="B45" t="s">
        <v>106</v>
      </c>
      <c r="C45" s="14">
        <v>7.3409910778617901E-2</v>
      </c>
      <c r="D45" s="14">
        <v>6.4395690510230696E-2</v>
      </c>
      <c r="E45" s="14">
        <v>8.0768395368602197E-2</v>
      </c>
      <c r="F45" s="14"/>
      <c r="G45" s="14">
        <v>0.102704962512613</v>
      </c>
      <c r="H45" s="14">
        <v>0.101731002638961</v>
      </c>
      <c r="I45" s="14">
        <v>6.4362427091277999E-2</v>
      </c>
      <c r="J45" s="14">
        <v>6.9898410046557793E-2</v>
      </c>
      <c r="K45" s="14">
        <v>7.0121145254725806E-2</v>
      </c>
      <c r="L45" s="14">
        <v>4.3194516845044002E-2</v>
      </c>
      <c r="M45" s="14"/>
      <c r="N45" s="14">
        <v>6.2567532078093901E-2</v>
      </c>
      <c r="O45" s="14">
        <v>6.7680331997643103E-2</v>
      </c>
      <c r="P45" s="14">
        <v>8.6274871993579E-2</v>
      </c>
      <c r="Q45" s="14">
        <v>7.6659310063446798E-2</v>
      </c>
      <c r="R45" s="14"/>
      <c r="S45" s="14">
        <v>8.7785441467900502E-2</v>
      </c>
      <c r="T45" s="14">
        <v>6.8383098357596594E-2</v>
      </c>
      <c r="U45" s="14">
        <v>6.37855043687445E-2</v>
      </c>
      <c r="V45" s="14">
        <v>4.8638741614154803E-2</v>
      </c>
      <c r="W45" s="14">
        <v>6.4334343467178604E-2</v>
      </c>
      <c r="X45" s="14">
        <v>5.0785768434089301E-2</v>
      </c>
      <c r="Y45" s="14">
        <v>5.49489595961603E-2</v>
      </c>
      <c r="Z45" s="14">
        <v>3.7719248927150999E-2</v>
      </c>
      <c r="AA45" s="14">
        <v>7.3971535232917898E-2</v>
      </c>
      <c r="AB45" s="14">
        <v>9.0302034007228402E-2</v>
      </c>
      <c r="AC45" s="14">
        <v>9.7981873820035301E-2</v>
      </c>
      <c r="AD45" s="14">
        <v>0.22013678972075301</v>
      </c>
      <c r="AE45" s="14"/>
      <c r="AF45" s="14">
        <v>0.177801116359528</v>
      </c>
      <c r="AG45" s="14">
        <v>0.117313107904072</v>
      </c>
      <c r="AH45" s="14">
        <v>9.8729952458687001E-2</v>
      </c>
      <c r="AI45" s="14">
        <v>7.4485652923596601E-2</v>
      </c>
      <c r="AJ45" s="14">
        <v>6.4032187077941602E-2</v>
      </c>
      <c r="AK45" s="14">
        <v>3.6271106254970202E-2</v>
      </c>
      <c r="AL45" s="14">
        <v>7.1392935268341798E-2</v>
      </c>
      <c r="AM45" s="14">
        <v>9.8958450870926903E-2</v>
      </c>
      <c r="AN45" s="14">
        <v>4.1368725662318501E-2</v>
      </c>
      <c r="AO45" s="14">
        <v>8.8082772798263598E-2</v>
      </c>
      <c r="AP45" s="14">
        <v>5.2516471483795499E-2</v>
      </c>
      <c r="AQ45" s="14">
        <v>2.6652466197478401E-2</v>
      </c>
      <c r="AR45" s="14">
        <v>9.9723110351887606E-2</v>
      </c>
      <c r="AS45" s="14">
        <v>7.9675188690193993E-2</v>
      </c>
      <c r="AT45" s="14">
        <v>4.2658545890029799E-2</v>
      </c>
      <c r="AU45" s="14">
        <v>4.7286952583228903E-2</v>
      </c>
      <c r="AV45" s="14"/>
      <c r="AW45" s="14">
        <v>5.9248177056843598E-2</v>
      </c>
      <c r="AX45" s="14">
        <v>9.2138772668747801E-2</v>
      </c>
      <c r="AY45" s="14"/>
      <c r="AZ45" s="14">
        <v>5.4779108826660899E-2</v>
      </c>
      <c r="BA45" s="14">
        <v>7.6624195392681602E-2</v>
      </c>
      <c r="BB45" s="14" t="s">
        <v>98</v>
      </c>
      <c r="BC45" s="14">
        <v>7.6556419412703997E-2</v>
      </c>
      <c r="BD45" s="14">
        <v>7.7207559140372001E-2</v>
      </c>
      <c r="BE45" s="14">
        <v>8.1874229776636998E-2</v>
      </c>
      <c r="BF45" s="14">
        <v>0.158774533036878</v>
      </c>
      <c r="BG45" s="14"/>
      <c r="BH45" s="14">
        <v>6.5422335475256596E-2</v>
      </c>
      <c r="BI45" s="14">
        <v>6.7023566161042297E-2</v>
      </c>
      <c r="BJ45" s="14">
        <v>0.112884183582962</v>
      </c>
      <c r="BK45" s="14"/>
      <c r="BL45" s="14">
        <v>4.3770574171151898E-2</v>
      </c>
      <c r="BM45" s="14">
        <v>7.2861090448206697E-2</v>
      </c>
      <c r="BN45" s="14">
        <v>5.5152845046434702E-2</v>
      </c>
      <c r="BO45" s="14">
        <v>0</v>
      </c>
      <c r="BP45" s="14">
        <v>0.14805170171333201</v>
      </c>
      <c r="BQ45" s="14"/>
      <c r="BR45" s="14">
        <v>7.0628147511836201E-2</v>
      </c>
      <c r="BS45" s="14">
        <v>7.2589826180432707E-2</v>
      </c>
      <c r="BT45" s="14">
        <v>3.9964364152768599E-2</v>
      </c>
    </row>
    <row r="46" spans="2:72" x14ac:dyDescent="0.25">
      <c r="B46" t="s">
        <v>107</v>
      </c>
      <c r="C46" s="14">
        <v>4.5743854426213003E-2</v>
      </c>
      <c r="D46" s="14">
        <v>5.7953756018779001E-2</v>
      </c>
      <c r="E46" s="14">
        <v>3.3320433012820998E-2</v>
      </c>
      <c r="F46" s="14"/>
      <c r="G46" s="14">
        <v>0.142812344320112</v>
      </c>
      <c r="H46" s="14">
        <v>6.1375756393853197E-2</v>
      </c>
      <c r="I46" s="14">
        <v>4.5138779648064099E-2</v>
      </c>
      <c r="J46" s="14">
        <v>1.24971284414681E-2</v>
      </c>
      <c r="K46" s="14">
        <v>1.7898249202832901E-2</v>
      </c>
      <c r="L46" s="14">
        <v>1.4082368572393899E-2</v>
      </c>
      <c r="M46" s="14"/>
      <c r="N46" s="14">
        <v>1.6314360980084801E-2</v>
      </c>
      <c r="O46" s="14">
        <v>5.0878682321629801E-2</v>
      </c>
      <c r="P46" s="14">
        <v>3.8493863085022402E-2</v>
      </c>
      <c r="Q46" s="14">
        <v>7.7022639571955598E-2</v>
      </c>
      <c r="R46" s="14"/>
      <c r="S46" s="14">
        <v>5.1982060392021003E-2</v>
      </c>
      <c r="T46" s="14">
        <v>5.1388234201303402E-2</v>
      </c>
      <c r="U46" s="14">
        <v>2.9233025645969801E-2</v>
      </c>
      <c r="V46" s="14">
        <v>4.8184573582896198E-2</v>
      </c>
      <c r="W46" s="14">
        <v>8.2954684976997303E-2</v>
      </c>
      <c r="X46" s="14">
        <v>3.3496118081354401E-2</v>
      </c>
      <c r="Y46" s="14">
        <v>3.5699004413159298E-2</v>
      </c>
      <c r="Z46" s="14">
        <v>5.0668192041038999E-2</v>
      </c>
      <c r="AA46" s="14">
        <v>4.1606882437101901E-2</v>
      </c>
      <c r="AB46" s="14">
        <v>2.3142498259442899E-2</v>
      </c>
      <c r="AC46" s="14">
        <v>6.9809064074558294E-2</v>
      </c>
      <c r="AD46" s="14">
        <v>4.1691747048076599E-2</v>
      </c>
      <c r="AE46" s="14"/>
      <c r="AF46" s="14">
        <v>0.14804217968132399</v>
      </c>
      <c r="AG46" s="14">
        <v>8.4724902400031998E-2</v>
      </c>
      <c r="AH46" s="14">
        <v>5.7881918385673997E-2</v>
      </c>
      <c r="AI46" s="14">
        <v>6.1836419657656801E-2</v>
      </c>
      <c r="AJ46" s="14">
        <v>6.0231167973996698E-2</v>
      </c>
      <c r="AK46" s="14">
        <v>2.2047963798727199E-2</v>
      </c>
      <c r="AL46" s="14">
        <v>3.5406687395215103E-2</v>
      </c>
      <c r="AM46" s="14">
        <v>3.8080033787773998E-2</v>
      </c>
      <c r="AN46" s="14">
        <v>4.3330603877832802E-2</v>
      </c>
      <c r="AO46" s="14">
        <v>5.0786696097086997E-2</v>
      </c>
      <c r="AP46" s="14">
        <v>1.7576558100500898E-2</v>
      </c>
      <c r="AQ46" s="14">
        <v>2.3881820643849999E-2</v>
      </c>
      <c r="AR46" s="14">
        <v>4.5137010170581603E-2</v>
      </c>
      <c r="AS46" s="14">
        <v>1.9888397021006001E-2</v>
      </c>
      <c r="AT46" s="14">
        <v>0</v>
      </c>
      <c r="AU46" s="14">
        <v>5.1697296882480502E-2</v>
      </c>
      <c r="AV46" s="14"/>
      <c r="AW46" s="14">
        <v>2.6457056330714799E-2</v>
      </c>
      <c r="AX46" s="14">
        <v>7.1250602747431099E-2</v>
      </c>
      <c r="AY46" s="14"/>
      <c r="AZ46" s="14">
        <v>2.3924641147002899E-2</v>
      </c>
      <c r="BA46" s="14">
        <v>2.22638201923279E-2</v>
      </c>
      <c r="BB46" s="14" t="s">
        <v>98</v>
      </c>
      <c r="BC46" s="14">
        <v>6.1088862048540603E-2</v>
      </c>
      <c r="BD46" s="14">
        <v>9.1853729965829994E-2</v>
      </c>
      <c r="BE46" s="14">
        <v>8.6319806293137305E-2</v>
      </c>
      <c r="BF46" s="14">
        <v>0.117600515635046</v>
      </c>
      <c r="BG46" s="14"/>
      <c r="BH46" s="14">
        <v>2.5737745644011101E-2</v>
      </c>
      <c r="BI46" s="14">
        <v>2.9049936474269601E-2</v>
      </c>
      <c r="BJ46" s="14">
        <v>8.9306364724012197E-2</v>
      </c>
      <c r="BK46" s="14"/>
      <c r="BL46" s="14">
        <v>2.4768011469048001E-2</v>
      </c>
      <c r="BM46" s="14">
        <v>4.6537335044104802E-2</v>
      </c>
      <c r="BN46" s="14">
        <v>1.1053317970153499E-2</v>
      </c>
      <c r="BO46" s="14">
        <v>3.8662288104044602E-2</v>
      </c>
      <c r="BP46" s="14">
        <v>7.8688707372872493E-2</v>
      </c>
      <c r="BQ46" s="14"/>
      <c r="BR46" s="14">
        <v>3.34723111353014E-2</v>
      </c>
      <c r="BS46" s="14">
        <v>4.2944706104147502E-2</v>
      </c>
      <c r="BT46" s="14">
        <v>2.0105578006650901E-2</v>
      </c>
    </row>
    <row r="47" spans="2:72" x14ac:dyDescent="0.25">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row>
    <row r="48" spans="2:72" x14ac:dyDescent="0.25">
      <c r="B48" s="6" t="s">
        <v>119</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row>
    <row r="49" spans="2:72" x14ac:dyDescent="0.25">
      <c r="B49" s="23" t="s">
        <v>96</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row>
    <row r="50" spans="2:72" x14ac:dyDescent="0.25">
      <c r="B50" t="s">
        <v>115</v>
      </c>
      <c r="C50" s="14">
        <v>0.580268532544714</v>
      </c>
      <c r="D50" s="14">
        <v>0.58171748900151099</v>
      </c>
      <c r="E50" s="14">
        <v>0.57797006396087802</v>
      </c>
      <c r="F50" s="14"/>
      <c r="G50" s="14">
        <v>0.30936729886279102</v>
      </c>
      <c r="H50" s="14">
        <v>0.56795392118485899</v>
      </c>
      <c r="I50" s="14">
        <v>0.56348785800318402</v>
      </c>
      <c r="J50" s="14">
        <v>0.62103707065229896</v>
      </c>
      <c r="K50" s="14">
        <v>0.66972481371165704</v>
      </c>
      <c r="L50" s="14">
        <v>0.69262075705261905</v>
      </c>
      <c r="M50" s="14"/>
      <c r="N50" s="14">
        <v>0.59468488977245304</v>
      </c>
      <c r="O50" s="14">
        <v>0.58316317327317002</v>
      </c>
      <c r="P50" s="14">
        <v>0.57267508567150605</v>
      </c>
      <c r="Q50" s="14">
        <v>0.57354302026826898</v>
      </c>
      <c r="R50" s="14"/>
      <c r="S50" s="14">
        <v>0.59047501484090603</v>
      </c>
      <c r="T50" s="14">
        <v>0.57949533416821097</v>
      </c>
      <c r="U50" s="14">
        <v>0.57339280549372995</v>
      </c>
      <c r="V50" s="14">
        <v>0.62205533943371705</v>
      </c>
      <c r="W50" s="14">
        <v>0.499304169858514</v>
      </c>
      <c r="X50" s="14">
        <v>0.61311839077222297</v>
      </c>
      <c r="Y50" s="14">
        <v>0.56450952524707199</v>
      </c>
      <c r="Z50" s="14">
        <v>0.48681716768784999</v>
      </c>
      <c r="AA50" s="14">
        <v>0.58947851342158097</v>
      </c>
      <c r="AB50" s="14">
        <v>0.63624311235090802</v>
      </c>
      <c r="AC50" s="14">
        <v>0.59436380077533102</v>
      </c>
      <c r="AD50" s="14">
        <v>0.46059806184457402</v>
      </c>
      <c r="AE50" s="14"/>
      <c r="AF50" s="14">
        <v>0.25769440625460999</v>
      </c>
      <c r="AG50" s="14">
        <v>0.55020833549663195</v>
      </c>
      <c r="AH50" s="14">
        <v>0.63727735121442797</v>
      </c>
      <c r="AI50" s="14">
        <v>0.56266553566421895</v>
      </c>
      <c r="AJ50" s="14">
        <v>0.61255381409867204</v>
      </c>
      <c r="AK50" s="14">
        <v>0.58903434369871199</v>
      </c>
      <c r="AL50" s="14">
        <v>0.57942240157845204</v>
      </c>
      <c r="AM50" s="14">
        <v>0.589296767608809</v>
      </c>
      <c r="AN50" s="14">
        <v>0.56229022726149402</v>
      </c>
      <c r="AO50" s="14">
        <v>0.58694681237938695</v>
      </c>
      <c r="AP50" s="14">
        <v>0.55372772067184794</v>
      </c>
      <c r="AQ50" s="14">
        <v>0.66103316392210998</v>
      </c>
      <c r="AR50" s="14">
        <v>0.59204455268404399</v>
      </c>
      <c r="AS50" s="14">
        <v>0.55274085114538596</v>
      </c>
      <c r="AT50" s="14">
        <v>0.64770860776321404</v>
      </c>
      <c r="AU50" s="14">
        <v>0.511173579946965</v>
      </c>
      <c r="AV50" s="14"/>
      <c r="AW50" s="14">
        <v>0.63839213029216002</v>
      </c>
      <c r="AX50" s="14">
        <v>0.50340020157930299</v>
      </c>
      <c r="AY50" s="14"/>
      <c r="AZ50" s="14">
        <v>0.63735710992853301</v>
      </c>
      <c r="BA50" s="14">
        <v>0.57551462328523195</v>
      </c>
      <c r="BB50" s="14" t="s">
        <v>98</v>
      </c>
      <c r="BC50" s="14">
        <v>0.59397288114943503</v>
      </c>
      <c r="BD50" s="14">
        <v>0.60476196737643595</v>
      </c>
      <c r="BE50" s="14">
        <v>0.50752004285964503</v>
      </c>
      <c r="BF50" s="14">
        <v>0.331786139840345</v>
      </c>
      <c r="BG50" s="14"/>
      <c r="BH50" s="14">
        <v>0.65913029544836299</v>
      </c>
      <c r="BI50" s="14">
        <v>0.59093283366665605</v>
      </c>
      <c r="BJ50" s="14">
        <v>0.48863941571005998</v>
      </c>
      <c r="BK50" s="14"/>
      <c r="BL50" s="14">
        <v>0.65818682024708197</v>
      </c>
      <c r="BM50" s="14">
        <v>0.56345882889110699</v>
      </c>
      <c r="BN50" s="14">
        <v>0.60449448061760702</v>
      </c>
      <c r="BO50" s="14">
        <v>0.73746013954873302</v>
      </c>
      <c r="BP50" s="14">
        <v>0.48585231653490801</v>
      </c>
      <c r="BQ50" s="14"/>
      <c r="BR50" s="14">
        <v>0.63199819759430698</v>
      </c>
      <c r="BS50" s="14">
        <v>0.57732078937284403</v>
      </c>
      <c r="BT50" s="14">
        <v>0.59519610679168899</v>
      </c>
    </row>
    <row r="51" spans="2:72" x14ac:dyDescent="0.25">
      <c r="B51" t="s">
        <v>116</v>
      </c>
      <c r="C51" s="14">
        <v>0.212080322961403</v>
      </c>
      <c r="D51" s="14">
        <v>0.23053191773720699</v>
      </c>
      <c r="E51" s="14">
        <v>0.195519189747517</v>
      </c>
      <c r="F51" s="14"/>
      <c r="G51" s="14">
        <v>0.31680290588471099</v>
      </c>
      <c r="H51" s="14">
        <v>0.230460826034213</v>
      </c>
      <c r="I51" s="14">
        <v>0.21753564870827699</v>
      </c>
      <c r="J51" s="14">
        <v>0.184973097802483</v>
      </c>
      <c r="K51" s="14">
        <v>0.186881984482901</v>
      </c>
      <c r="L51" s="14">
        <v>0.16135272366719</v>
      </c>
      <c r="M51" s="14"/>
      <c r="N51" s="14">
        <v>0.24176588701797699</v>
      </c>
      <c r="O51" s="14">
        <v>0.20820980409738299</v>
      </c>
      <c r="P51" s="14">
        <v>0.18500715631773901</v>
      </c>
      <c r="Q51" s="14">
        <v>0.203595650252059</v>
      </c>
      <c r="R51" s="14"/>
      <c r="S51" s="14">
        <v>0.18247520153204599</v>
      </c>
      <c r="T51" s="14">
        <v>0.22533407358028601</v>
      </c>
      <c r="U51" s="14">
        <v>0.26156619555122901</v>
      </c>
      <c r="V51" s="14">
        <v>0.20960760549139801</v>
      </c>
      <c r="W51" s="14">
        <v>0.231011691841668</v>
      </c>
      <c r="X51" s="14">
        <v>0.15845473793130899</v>
      </c>
      <c r="Y51" s="14">
        <v>0.27645879343332802</v>
      </c>
      <c r="Z51" s="14">
        <v>0.23278824460773301</v>
      </c>
      <c r="AA51" s="14">
        <v>0.237673193421851</v>
      </c>
      <c r="AB51" s="14">
        <v>0.16610374492806201</v>
      </c>
      <c r="AC51" s="14">
        <v>0.19306083283654299</v>
      </c>
      <c r="AD51" s="14">
        <v>0.16173929491585501</v>
      </c>
      <c r="AE51" s="14"/>
      <c r="AF51" s="14">
        <v>0.29365512912471597</v>
      </c>
      <c r="AG51" s="14">
        <v>0.170959604414782</v>
      </c>
      <c r="AH51" s="14">
        <v>0.17942131691825</v>
      </c>
      <c r="AI51" s="14">
        <v>0.20832585043294999</v>
      </c>
      <c r="AJ51" s="14">
        <v>0.156573556724633</v>
      </c>
      <c r="AK51" s="14">
        <v>0.16389147931491599</v>
      </c>
      <c r="AL51" s="14">
        <v>0.27704584626108603</v>
      </c>
      <c r="AM51" s="14">
        <v>0.21835485184341999</v>
      </c>
      <c r="AN51" s="14">
        <v>0.232462888736926</v>
      </c>
      <c r="AO51" s="14">
        <v>0.25524253259653601</v>
      </c>
      <c r="AP51" s="14">
        <v>0.247266759016736</v>
      </c>
      <c r="AQ51" s="14">
        <v>0.21583147304148001</v>
      </c>
      <c r="AR51" s="14">
        <v>0.12591977663697099</v>
      </c>
      <c r="AS51" s="14">
        <v>0.32547310025002502</v>
      </c>
      <c r="AT51" s="14">
        <v>0.315796622938466</v>
      </c>
      <c r="AU51" s="14">
        <v>0.36245576805512397</v>
      </c>
      <c r="AV51" s="14"/>
      <c r="AW51" s="14">
        <v>0.18956941306465799</v>
      </c>
      <c r="AX51" s="14">
        <v>0.24185095209200599</v>
      </c>
      <c r="AY51" s="14"/>
      <c r="AZ51" s="14">
        <v>0.195146007334522</v>
      </c>
      <c r="BA51" s="14">
        <v>0.233140741753421</v>
      </c>
      <c r="BB51" s="14" t="s">
        <v>98</v>
      </c>
      <c r="BC51" s="14">
        <v>0.15125923564102201</v>
      </c>
      <c r="BD51" s="14">
        <v>0.217077079632429</v>
      </c>
      <c r="BE51" s="14">
        <v>0.2267697118234</v>
      </c>
      <c r="BF51" s="14">
        <v>0.23467926517266399</v>
      </c>
      <c r="BG51" s="14"/>
      <c r="BH51" s="14">
        <v>0.186535168028898</v>
      </c>
      <c r="BI51" s="14">
        <v>0.2270120604941</v>
      </c>
      <c r="BJ51" s="14">
        <v>0.17411496329123299</v>
      </c>
      <c r="BK51" s="14"/>
      <c r="BL51" s="14">
        <v>0.19296850862411399</v>
      </c>
      <c r="BM51" s="14">
        <v>0.22748073677017799</v>
      </c>
      <c r="BN51" s="14">
        <v>0.26579654581663298</v>
      </c>
      <c r="BO51" s="14">
        <v>0.14090525981329999</v>
      </c>
      <c r="BP51" s="14">
        <v>0.19764628711617599</v>
      </c>
      <c r="BQ51" s="14"/>
      <c r="BR51" s="14">
        <v>0.19898216801795701</v>
      </c>
      <c r="BS51" s="14">
        <v>0.22506087746588899</v>
      </c>
      <c r="BT51" s="14">
        <v>0.28684566171196502</v>
      </c>
    </row>
    <row r="52" spans="2:72" x14ac:dyDescent="0.25">
      <c r="B52" t="s">
        <v>117</v>
      </c>
      <c r="C52" s="14">
        <v>0.207651144493883</v>
      </c>
      <c r="D52" s="14">
        <v>0.18775059326128199</v>
      </c>
      <c r="E52" s="14">
        <v>0.226510746291605</v>
      </c>
      <c r="F52" s="14"/>
      <c r="G52" s="14">
        <v>0.37382979525249699</v>
      </c>
      <c r="H52" s="14">
        <v>0.20158525278092801</v>
      </c>
      <c r="I52" s="14">
        <v>0.21897649328853899</v>
      </c>
      <c r="J52" s="14">
        <v>0.19398983154521801</v>
      </c>
      <c r="K52" s="14">
        <v>0.14339320180544199</v>
      </c>
      <c r="L52" s="14">
        <v>0.146026519280191</v>
      </c>
      <c r="M52" s="14"/>
      <c r="N52" s="14">
        <v>0.16354922320956999</v>
      </c>
      <c r="O52" s="14">
        <v>0.20862702262944699</v>
      </c>
      <c r="P52" s="14">
        <v>0.242317758010755</v>
      </c>
      <c r="Q52" s="14">
        <v>0.22286132947967299</v>
      </c>
      <c r="R52" s="14"/>
      <c r="S52" s="14">
        <v>0.227049783627049</v>
      </c>
      <c r="T52" s="14">
        <v>0.19517059225150299</v>
      </c>
      <c r="U52" s="14">
        <v>0.16504099895504101</v>
      </c>
      <c r="V52" s="14">
        <v>0.168337055074885</v>
      </c>
      <c r="W52" s="14">
        <v>0.26968413829981802</v>
      </c>
      <c r="X52" s="14">
        <v>0.22842687129646799</v>
      </c>
      <c r="Y52" s="14">
        <v>0.15903168131959999</v>
      </c>
      <c r="Z52" s="14">
        <v>0.280394587704417</v>
      </c>
      <c r="AA52" s="14">
        <v>0.17284829315656799</v>
      </c>
      <c r="AB52" s="14">
        <v>0.19765314272103099</v>
      </c>
      <c r="AC52" s="14">
        <v>0.21257536638812599</v>
      </c>
      <c r="AD52" s="14">
        <v>0.37766264323957099</v>
      </c>
      <c r="AE52" s="14"/>
      <c r="AF52" s="14">
        <v>0.44865046462067398</v>
      </c>
      <c r="AG52" s="14">
        <v>0.27883206008858702</v>
      </c>
      <c r="AH52" s="14">
        <v>0.183301331867323</v>
      </c>
      <c r="AI52" s="14">
        <v>0.229008613902832</v>
      </c>
      <c r="AJ52" s="14">
        <v>0.23087262917669499</v>
      </c>
      <c r="AK52" s="14">
        <v>0.24707417698637199</v>
      </c>
      <c r="AL52" s="14">
        <v>0.14353175216046199</v>
      </c>
      <c r="AM52" s="14">
        <v>0.19234838054777201</v>
      </c>
      <c r="AN52" s="14">
        <v>0.20524688400158</v>
      </c>
      <c r="AO52" s="14">
        <v>0.15781065502407801</v>
      </c>
      <c r="AP52" s="14">
        <v>0.199005520311416</v>
      </c>
      <c r="AQ52" s="14">
        <v>0.12313536303641</v>
      </c>
      <c r="AR52" s="14">
        <v>0.282035670678984</v>
      </c>
      <c r="AS52" s="14">
        <v>0.121786048604589</v>
      </c>
      <c r="AT52" s="14">
        <v>3.6494769298320198E-2</v>
      </c>
      <c r="AU52" s="14">
        <v>0.126370651997912</v>
      </c>
      <c r="AV52" s="14"/>
      <c r="AW52" s="14">
        <v>0.17203845664318199</v>
      </c>
      <c r="AX52" s="14">
        <v>0.25474884632869199</v>
      </c>
      <c r="AY52" s="14"/>
      <c r="AZ52" s="14">
        <v>0.16749688273694499</v>
      </c>
      <c r="BA52" s="14">
        <v>0.19134463496134699</v>
      </c>
      <c r="BB52" s="14" t="s">
        <v>98</v>
      </c>
      <c r="BC52" s="14">
        <v>0.25476788320954202</v>
      </c>
      <c r="BD52" s="14">
        <v>0.17816095299113499</v>
      </c>
      <c r="BE52" s="14">
        <v>0.26571024531695497</v>
      </c>
      <c r="BF52" s="14">
        <v>0.43353459498699198</v>
      </c>
      <c r="BG52" s="14"/>
      <c r="BH52" s="14">
        <v>0.15433453652274001</v>
      </c>
      <c r="BI52" s="14">
        <v>0.182055105839244</v>
      </c>
      <c r="BJ52" s="14">
        <v>0.33724562099870697</v>
      </c>
      <c r="BK52" s="14"/>
      <c r="BL52" s="14">
        <v>0.14884467112880401</v>
      </c>
      <c r="BM52" s="14">
        <v>0.20906043433871599</v>
      </c>
      <c r="BN52" s="14">
        <v>0.12970897356576</v>
      </c>
      <c r="BO52" s="14">
        <v>0.12163460063796699</v>
      </c>
      <c r="BP52" s="14">
        <v>0.316501396348917</v>
      </c>
      <c r="BQ52" s="14"/>
      <c r="BR52" s="14">
        <v>0.16901963438773601</v>
      </c>
      <c r="BS52" s="14">
        <v>0.19761833316126701</v>
      </c>
      <c r="BT52" s="14">
        <v>0.117958231496346</v>
      </c>
    </row>
    <row r="53" spans="2:72" x14ac:dyDescent="0.2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row>
    <row r="54" spans="2:72" x14ac:dyDescent="0.25">
      <c r="B54" s="6" t="s">
        <v>120</v>
      </c>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row>
    <row r="55" spans="2:72" x14ac:dyDescent="0.25">
      <c r="B55" s="23" t="s">
        <v>96</v>
      </c>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row>
    <row r="56" spans="2:72" x14ac:dyDescent="0.25">
      <c r="B56" t="s">
        <v>115</v>
      </c>
      <c r="C56" s="14">
        <v>0.39698059582641998</v>
      </c>
      <c r="D56" s="14">
        <v>0.39214419999804601</v>
      </c>
      <c r="E56" s="14">
        <v>0.40131090070397102</v>
      </c>
      <c r="F56" s="14"/>
      <c r="G56" s="14">
        <v>0.386650887647013</v>
      </c>
      <c r="H56" s="14">
        <v>0.414829404727522</v>
      </c>
      <c r="I56" s="14">
        <v>0.43824705570223699</v>
      </c>
      <c r="J56" s="14">
        <v>0.38583381042555398</v>
      </c>
      <c r="K56" s="14">
        <v>0.38408319317511802</v>
      </c>
      <c r="L56" s="14">
        <v>0.37350139197711002</v>
      </c>
      <c r="M56" s="14"/>
      <c r="N56" s="14">
        <v>0.35970264246795097</v>
      </c>
      <c r="O56" s="14">
        <v>0.385031075875295</v>
      </c>
      <c r="P56" s="14">
        <v>0.419565356870092</v>
      </c>
      <c r="Q56" s="14">
        <v>0.42809469914637299</v>
      </c>
      <c r="R56" s="14"/>
      <c r="S56" s="14">
        <v>0.39158489431947602</v>
      </c>
      <c r="T56" s="14">
        <v>0.38038106609840699</v>
      </c>
      <c r="U56" s="14">
        <v>0.37285671641777501</v>
      </c>
      <c r="V56" s="14">
        <v>0.42871229087104001</v>
      </c>
      <c r="W56" s="14">
        <v>0.42789506647186898</v>
      </c>
      <c r="X56" s="14">
        <v>0.439153722228181</v>
      </c>
      <c r="Y56" s="14">
        <v>0.40947633340379502</v>
      </c>
      <c r="Z56" s="14">
        <v>0.32103422645491397</v>
      </c>
      <c r="AA56" s="14">
        <v>0.408828077734819</v>
      </c>
      <c r="AB56" s="14">
        <v>0.35019679965246098</v>
      </c>
      <c r="AC56" s="14">
        <v>0.31079432973183402</v>
      </c>
      <c r="AD56" s="14">
        <v>0.57345924481792598</v>
      </c>
      <c r="AE56" s="14"/>
      <c r="AF56" s="14">
        <v>0.19512377759958299</v>
      </c>
      <c r="AG56" s="14">
        <v>0.42145721878631598</v>
      </c>
      <c r="AH56" s="14">
        <v>0.467015938851012</v>
      </c>
      <c r="AI56" s="14">
        <v>0.41089522013097102</v>
      </c>
      <c r="AJ56" s="14">
        <v>0.44827258491150002</v>
      </c>
      <c r="AK56" s="14">
        <v>0.41547791611363399</v>
      </c>
      <c r="AL56" s="14">
        <v>0.40073475024001898</v>
      </c>
      <c r="AM56" s="14">
        <v>0.39926221660786698</v>
      </c>
      <c r="AN56" s="14">
        <v>0.39107429792960802</v>
      </c>
      <c r="AO56" s="14">
        <v>0.36566814705484402</v>
      </c>
      <c r="AP56" s="14">
        <v>0.32660954745391102</v>
      </c>
      <c r="AQ56" s="14">
        <v>0.366357477637066</v>
      </c>
      <c r="AR56" s="14">
        <v>0.41732734414782602</v>
      </c>
      <c r="AS56" s="14">
        <v>0.204445815437965</v>
      </c>
      <c r="AT56" s="14">
        <v>0.45486426868631502</v>
      </c>
      <c r="AU56" s="14">
        <v>0.35019547155589198</v>
      </c>
      <c r="AV56" s="14"/>
      <c r="AW56" s="14">
        <v>0.38415793388390401</v>
      </c>
      <c r="AX56" s="14">
        <v>0.41393853821563198</v>
      </c>
      <c r="AY56" s="14"/>
      <c r="AZ56" s="14">
        <v>0.35693817112496401</v>
      </c>
      <c r="BA56" s="14">
        <v>0.37581452811191002</v>
      </c>
      <c r="BB56" s="14" t="s">
        <v>98</v>
      </c>
      <c r="BC56" s="14">
        <v>0.48514920705951398</v>
      </c>
      <c r="BD56" s="14">
        <v>0.45673250470347199</v>
      </c>
      <c r="BE56" s="14">
        <v>0.45454348968760599</v>
      </c>
      <c r="BF56" s="14">
        <v>0.373363567200098</v>
      </c>
      <c r="BG56" s="14"/>
      <c r="BH56" s="14">
        <v>0.39610406735903098</v>
      </c>
      <c r="BI56" s="14">
        <v>0.37911878759954698</v>
      </c>
      <c r="BJ56" s="14">
        <v>0.445238355378898</v>
      </c>
      <c r="BK56" s="14"/>
      <c r="BL56" s="14">
        <v>0.40261943688587598</v>
      </c>
      <c r="BM56" s="14">
        <v>0.39234957590880598</v>
      </c>
      <c r="BN56" s="14">
        <v>0.36777754234017002</v>
      </c>
      <c r="BO56" s="14">
        <v>0.489796028383714</v>
      </c>
      <c r="BP56" s="14">
        <v>0.44069858154081498</v>
      </c>
      <c r="BQ56" s="14"/>
      <c r="BR56" s="14">
        <v>0.436595769437301</v>
      </c>
      <c r="BS56" s="14">
        <v>0.377605608514821</v>
      </c>
      <c r="BT56" s="14">
        <v>0.38107526964433802</v>
      </c>
    </row>
    <row r="57" spans="2:72" x14ac:dyDescent="0.25">
      <c r="B57" t="s">
        <v>116</v>
      </c>
      <c r="C57" s="14">
        <v>0.43893709644034201</v>
      </c>
      <c r="D57" s="14">
        <v>0.45724727220026701</v>
      </c>
      <c r="E57" s="14">
        <v>0.42125090235757801</v>
      </c>
      <c r="F57" s="14"/>
      <c r="G57" s="14">
        <v>0.286065341192004</v>
      </c>
      <c r="H57" s="14">
        <v>0.38313266793234801</v>
      </c>
      <c r="I57" s="14">
        <v>0.388124466458178</v>
      </c>
      <c r="J57" s="14">
        <v>0.47109023281811302</v>
      </c>
      <c r="K57" s="14">
        <v>0.52527900197977495</v>
      </c>
      <c r="L57" s="14">
        <v>0.54419603846992404</v>
      </c>
      <c r="M57" s="14"/>
      <c r="N57" s="14">
        <v>0.51673153823790596</v>
      </c>
      <c r="O57" s="14">
        <v>0.43820578590857301</v>
      </c>
      <c r="P57" s="14">
        <v>0.41056076954132997</v>
      </c>
      <c r="Q57" s="14">
        <v>0.38155578050590599</v>
      </c>
      <c r="R57" s="14"/>
      <c r="S57" s="14">
        <v>0.379595068845268</v>
      </c>
      <c r="T57" s="14">
        <v>0.45646960931459002</v>
      </c>
      <c r="U57" s="14">
        <v>0.49590609841819</v>
      </c>
      <c r="V57" s="14">
        <v>0.44782421372553399</v>
      </c>
      <c r="W57" s="14">
        <v>0.39400623425971198</v>
      </c>
      <c r="X57" s="14">
        <v>0.398073299323076</v>
      </c>
      <c r="Y57" s="14">
        <v>0.49560903660331201</v>
      </c>
      <c r="Z57" s="14">
        <v>0.46355005185006398</v>
      </c>
      <c r="AA57" s="14">
        <v>0.45276905062748701</v>
      </c>
      <c r="AB57" s="14">
        <v>0.48190697208936101</v>
      </c>
      <c r="AC57" s="14">
        <v>0.49394941243518597</v>
      </c>
      <c r="AD57" s="14">
        <v>0.23413938842705301</v>
      </c>
      <c r="AE57" s="14"/>
      <c r="AF57" s="14">
        <v>0.41426805190203803</v>
      </c>
      <c r="AG57" s="14">
        <v>0.33093630231694598</v>
      </c>
      <c r="AH57" s="14">
        <v>0.34195669697061898</v>
      </c>
      <c r="AI57" s="14">
        <v>0.421048529742935</v>
      </c>
      <c r="AJ57" s="14">
        <v>0.36670487302416599</v>
      </c>
      <c r="AK57" s="14">
        <v>0.44074625607094098</v>
      </c>
      <c r="AL57" s="14">
        <v>0.50615162832232297</v>
      </c>
      <c r="AM57" s="14">
        <v>0.45485667987112</v>
      </c>
      <c r="AN57" s="14">
        <v>0.43756141238936602</v>
      </c>
      <c r="AO57" s="14">
        <v>0.4845635307733</v>
      </c>
      <c r="AP57" s="14">
        <v>0.54766908117410096</v>
      </c>
      <c r="AQ57" s="14">
        <v>0.50237588498002295</v>
      </c>
      <c r="AR57" s="14">
        <v>0.35335588574744198</v>
      </c>
      <c r="AS57" s="14">
        <v>0.75476913236280596</v>
      </c>
      <c r="AT57" s="14">
        <v>0.46884036204698898</v>
      </c>
      <c r="AU57" s="14">
        <v>0.476911651081388</v>
      </c>
      <c r="AV57" s="14"/>
      <c r="AW57" s="14">
        <v>0.48991154713949298</v>
      </c>
      <c r="AX57" s="14">
        <v>0.37152349681858399</v>
      </c>
      <c r="AY57" s="14"/>
      <c r="AZ57" s="14">
        <v>0.52357289792037998</v>
      </c>
      <c r="BA57" s="14">
        <v>0.48733446867847402</v>
      </c>
      <c r="BB57" s="14" t="s">
        <v>98</v>
      </c>
      <c r="BC57" s="14">
        <v>0.329751375206494</v>
      </c>
      <c r="BD57" s="14">
        <v>0.33741524142182</v>
      </c>
      <c r="BE57" s="14">
        <v>0.313741927896728</v>
      </c>
      <c r="BF57" s="14">
        <v>0.30679758297157</v>
      </c>
      <c r="BG57" s="14"/>
      <c r="BH57" s="14">
        <v>0.48702539650183801</v>
      </c>
      <c r="BI57" s="14">
        <v>0.46822128686447401</v>
      </c>
      <c r="BJ57" s="14">
        <v>0.28734644488414401</v>
      </c>
      <c r="BK57" s="14"/>
      <c r="BL57" s="14">
        <v>0.497343145812363</v>
      </c>
      <c r="BM57" s="14">
        <v>0.43351206518048402</v>
      </c>
      <c r="BN57" s="14">
        <v>0.52200579163608796</v>
      </c>
      <c r="BO57" s="14">
        <v>0.43347016016621598</v>
      </c>
      <c r="BP57" s="14">
        <v>0.26883654289326397</v>
      </c>
      <c r="BQ57" s="14"/>
      <c r="BR57" s="14">
        <v>0.43062550072165501</v>
      </c>
      <c r="BS57" s="14">
        <v>0.46461002032395099</v>
      </c>
      <c r="BT57" s="14">
        <v>0.48820795341134099</v>
      </c>
    </row>
    <row r="58" spans="2:72" x14ac:dyDescent="0.25">
      <c r="B58" t="s">
        <v>117</v>
      </c>
      <c r="C58" s="14">
        <v>0.16408230773323901</v>
      </c>
      <c r="D58" s="14">
        <v>0.15060852780168699</v>
      </c>
      <c r="E58" s="14">
        <v>0.177438196938451</v>
      </c>
      <c r="F58" s="14"/>
      <c r="G58" s="14">
        <v>0.32728377116098301</v>
      </c>
      <c r="H58" s="14">
        <v>0.20203792734013101</v>
      </c>
      <c r="I58" s="14">
        <v>0.17362847783958499</v>
      </c>
      <c r="J58" s="14">
        <v>0.143075956756333</v>
      </c>
      <c r="K58" s="14">
        <v>9.0637804845107306E-2</v>
      </c>
      <c r="L58" s="14">
        <v>8.2302569552966207E-2</v>
      </c>
      <c r="M58" s="14"/>
      <c r="N58" s="14">
        <v>0.123565819294143</v>
      </c>
      <c r="O58" s="14">
        <v>0.17676313821613199</v>
      </c>
      <c r="P58" s="14">
        <v>0.169873873588578</v>
      </c>
      <c r="Q58" s="14">
        <v>0.19034952034772101</v>
      </c>
      <c r="R58" s="14"/>
      <c r="S58" s="14">
        <v>0.22882003683525601</v>
      </c>
      <c r="T58" s="14">
        <v>0.16314932458700299</v>
      </c>
      <c r="U58" s="14">
        <v>0.13123718516403399</v>
      </c>
      <c r="V58" s="14">
        <v>0.12346349540342701</v>
      </c>
      <c r="W58" s="14">
        <v>0.17809869926842001</v>
      </c>
      <c r="X58" s="14">
        <v>0.162772978448743</v>
      </c>
      <c r="Y58" s="14">
        <v>9.4914629992893101E-2</v>
      </c>
      <c r="Z58" s="14">
        <v>0.21541572169502099</v>
      </c>
      <c r="AA58" s="14">
        <v>0.13840287163769399</v>
      </c>
      <c r="AB58" s="14">
        <v>0.16789622825817799</v>
      </c>
      <c r="AC58" s="14">
        <v>0.19525625783298001</v>
      </c>
      <c r="AD58" s="14">
        <v>0.19240136675502101</v>
      </c>
      <c r="AE58" s="14"/>
      <c r="AF58" s="14">
        <v>0.39060817049837798</v>
      </c>
      <c r="AG58" s="14">
        <v>0.24760647889673901</v>
      </c>
      <c r="AH58" s="14">
        <v>0.19102736417836899</v>
      </c>
      <c r="AI58" s="14">
        <v>0.16805625012609399</v>
      </c>
      <c r="AJ58" s="14">
        <v>0.18502254206433399</v>
      </c>
      <c r="AK58" s="14">
        <v>0.143775827815424</v>
      </c>
      <c r="AL58" s="14">
        <v>9.3113621437657695E-2</v>
      </c>
      <c r="AM58" s="14">
        <v>0.145881103521012</v>
      </c>
      <c r="AN58" s="14">
        <v>0.17136428968102599</v>
      </c>
      <c r="AO58" s="14">
        <v>0.14976832217185601</v>
      </c>
      <c r="AP58" s="14">
        <v>0.12572137137198799</v>
      </c>
      <c r="AQ58" s="14">
        <v>0.13126663738291</v>
      </c>
      <c r="AR58" s="14">
        <v>0.229316770104732</v>
      </c>
      <c r="AS58" s="14">
        <v>4.0785052199228899E-2</v>
      </c>
      <c r="AT58" s="14">
        <v>7.6295369266695501E-2</v>
      </c>
      <c r="AU58" s="14">
        <v>0.17289287736271999</v>
      </c>
      <c r="AV58" s="14"/>
      <c r="AW58" s="14">
        <v>0.12593051897660401</v>
      </c>
      <c r="AX58" s="14">
        <v>0.21453796496578401</v>
      </c>
      <c r="AY58" s="14"/>
      <c r="AZ58" s="14">
        <v>0.119488930954655</v>
      </c>
      <c r="BA58" s="14">
        <v>0.13685100320961599</v>
      </c>
      <c r="BB58" s="14" t="s">
        <v>98</v>
      </c>
      <c r="BC58" s="14">
        <v>0.18509941773399199</v>
      </c>
      <c r="BD58" s="14">
        <v>0.20585225387470801</v>
      </c>
      <c r="BE58" s="14">
        <v>0.231714582415666</v>
      </c>
      <c r="BF58" s="14">
        <v>0.31983884982833199</v>
      </c>
      <c r="BG58" s="14"/>
      <c r="BH58" s="14">
        <v>0.11687053613913199</v>
      </c>
      <c r="BI58" s="14">
        <v>0.15265992553597901</v>
      </c>
      <c r="BJ58" s="14">
        <v>0.26741519973695799</v>
      </c>
      <c r="BK58" s="14"/>
      <c r="BL58" s="14">
        <v>0.10003741730176199</v>
      </c>
      <c r="BM58" s="14">
        <v>0.17413835891071</v>
      </c>
      <c r="BN58" s="14">
        <v>0.110216666023743</v>
      </c>
      <c r="BO58" s="14">
        <v>7.67338114500693E-2</v>
      </c>
      <c r="BP58" s="14">
        <v>0.29046487556591999</v>
      </c>
      <c r="BQ58" s="14"/>
      <c r="BR58" s="14">
        <v>0.132778729841044</v>
      </c>
      <c r="BS58" s="14">
        <v>0.15778437116122801</v>
      </c>
      <c r="BT58" s="14">
        <v>0.13071677694431999</v>
      </c>
    </row>
    <row r="59" spans="2:72" x14ac:dyDescent="0.2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row>
    <row r="60" spans="2:72" x14ac:dyDescent="0.25">
      <c r="B60" s="6" t="s">
        <v>121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row>
    <row r="61" spans="2:72" x14ac:dyDescent="0.25">
      <c r="B61" s="23" t="s">
        <v>96</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row>
    <row r="62" spans="2:72" x14ac:dyDescent="0.25">
      <c r="B62" t="s">
        <v>115</v>
      </c>
      <c r="C62" s="14">
        <v>0.57361294326393997</v>
      </c>
      <c r="D62" s="14">
        <v>0.57808932740567998</v>
      </c>
      <c r="E62" s="14">
        <v>0.56989474111649896</v>
      </c>
      <c r="F62" s="14"/>
      <c r="G62" s="14">
        <v>0.32574709861849399</v>
      </c>
      <c r="H62" s="14">
        <v>0.55797307476158398</v>
      </c>
      <c r="I62" s="14">
        <v>0.52306122415865397</v>
      </c>
      <c r="J62" s="14">
        <v>0.60578339328312603</v>
      </c>
      <c r="K62" s="14">
        <v>0.66071672740905896</v>
      </c>
      <c r="L62" s="14">
        <v>0.709283334219449</v>
      </c>
      <c r="M62" s="14"/>
      <c r="N62" s="14">
        <v>0.61091816337876204</v>
      </c>
      <c r="O62" s="14">
        <v>0.58043035327923798</v>
      </c>
      <c r="P62" s="14">
        <v>0.57260878045096097</v>
      </c>
      <c r="Q62" s="14">
        <v>0.52634627985464399</v>
      </c>
      <c r="R62" s="14"/>
      <c r="S62" s="14">
        <v>0.56770812505155999</v>
      </c>
      <c r="T62" s="14">
        <v>0.54816946395506805</v>
      </c>
      <c r="U62" s="14">
        <v>0.556073728211399</v>
      </c>
      <c r="V62" s="14">
        <v>0.61914194798723698</v>
      </c>
      <c r="W62" s="14">
        <v>0.52938314037059497</v>
      </c>
      <c r="X62" s="14">
        <v>0.56429966223425398</v>
      </c>
      <c r="Y62" s="14">
        <v>0.59779848411190595</v>
      </c>
      <c r="Z62" s="14">
        <v>0.43854525837447</v>
      </c>
      <c r="AA62" s="14">
        <v>0.56030657454605604</v>
      </c>
      <c r="AB62" s="14">
        <v>0.63323285173197996</v>
      </c>
      <c r="AC62" s="14">
        <v>0.67043028575241603</v>
      </c>
      <c r="AD62" s="14">
        <v>0.57743439160740895</v>
      </c>
      <c r="AE62" s="14"/>
      <c r="AF62" s="14">
        <v>0.45573884688935101</v>
      </c>
      <c r="AG62" s="14">
        <v>0.47989557966423002</v>
      </c>
      <c r="AH62" s="14">
        <v>0.57194839717813994</v>
      </c>
      <c r="AI62" s="14">
        <v>0.55628508245758901</v>
      </c>
      <c r="AJ62" s="14">
        <v>0.57989168961986204</v>
      </c>
      <c r="AK62" s="14">
        <v>0.54016508102364402</v>
      </c>
      <c r="AL62" s="14">
        <v>0.60234377129845895</v>
      </c>
      <c r="AM62" s="14">
        <v>0.56085165383951596</v>
      </c>
      <c r="AN62" s="14">
        <v>0.64845291637223701</v>
      </c>
      <c r="AO62" s="14">
        <v>0.62437972847502099</v>
      </c>
      <c r="AP62" s="14">
        <v>0.60449628019434398</v>
      </c>
      <c r="AQ62" s="14">
        <v>0.56876546889033297</v>
      </c>
      <c r="AR62" s="14">
        <v>0.54843021939439096</v>
      </c>
      <c r="AS62" s="14">
        <v>0.57579563159387703</v>
      </c>
      <c r="AT62" s="14">
        <v>0.73140457365345102</v>
      </c>
      <c r="AU62" s="14">
        <v>0.56384290756840505</v>
      </c>
      <c r="AV62" s="14"/>
      <c r="AW62" s="14">
        <v>0.61038035294778503</v>
      </c>
      <c r="AX62" s="14">
        <v>0.52498812432896702</v>
      </c>
      <c r="AY62" s="14"/>
      <c r="AZ62" s="14">
        <v>0.68172860630939902</v>
      </c>
      <c r="BA62" s="14">
        <v>0.56163706868700203</v>
      </c>
      <c r="BB62" s="14" t="s">
        <v>98</v>
      </c>
      <c r="BC62" s="14">
        <v>0.54008251991895495</v>
      </c>
      <c r="BD62" s="14">
        <v>0.49785631588469198</v>
      </c>
      <c r="BE62" s="14">
        <v>0.48167543523953898</v>
      </c>
      <c r="BF62" s="14">
        <v>0.33068938009520499</v>
      </c>
      <c r="BG62" s="14"/>
      <c r="BH62" s="14">
        <v>0.66908768294494603</v>
      </c>
      <c r="BI62" s="14">
        <v>0.57268638723162402</v>
      </c>
      <c r="BJ62" s="14">
        <v>0.45896567356350898</v>
      </c>
      <c r="BK62" s="14"/>
      <c r="BL62" s="14">
        <v>0.65905553661007199</v>
      </c>
      <c r="BM62" s="14">
        <v>0.52694355101507495</v>
      </c>
      <c r="BN62" s="14">
        <v>0.65506238459755906</v>
      </c>
      <c r="BO62" s="14">
        <v>0.87296535078148896</v>
      </c>
      <c r="BP62" s="14">
        <v>0.48935673654020501</v>
      </c>
      <c r="BQ62" s="14"/>
      <c r="BR62" s="14">
        <v>0.65784853304508994</v>
      </c>
      <c r="BS62" s="14">
        <v>0.53174887365218604</v>
      </c>
      <c r="BT62" s="14">
        <v>0.66939495786254299</v>
      </c>
    </row>
    <row r="63" spans="2:72" x14ac:dyDescent="0.25">
      <c r="B63" t="s">
        <v>116</v>
      </c>
      <c r="C63" s="14">
        <v>0.24889190945238801</v>
      </c>
      <c r="D63" s="14">
        <v>0.25824554195175398</v>
      </c>
      <c r="E63" s="14">
        <v>0.238813017814935</v>
      </c>
      <c r="F63" s="14"/>
      <c r="G63" s="14">
        <v>0.414851084819854</v>
      </c>
      <c r="H63" s="14">
        <v>0.246320759415214</v>
      </c>
      <c r="I63" s="14">
        <v>0.23851212308880401</v>
      </c>
      <c r="J63" s="14">
        <v>0.21652681992730199</v>
      </c>
      <c r="K63" s="14">
        <v>0.24442526465889</v>
      </c>
      <c r="L63" s="14">
        <v>0.17733968724982399</v>
      </c>
      <c r="M63" s="14"/>
      <c r="N63" s="14">
        <v>0.25207075717357103</v>
      </c>
      <c r="O63" s="14">
        <v>0.25367632753998698</v>
      </c>
      <c r="P63" s="14">
        <v>0.235466227668199</v>
      </c>
      <c r="Q63" s="14">
        <v>0.25442645534385799</v>
      </c>
      <c r="R63" s="14"/>
      <c r="S63" s="14">
        <v>0.24445387469354499</v>
      </c>
      <c r="T63" s="14">
        <v>0.27922779132047498</v>
      </c>
      <c r="U63" s="14">
        <v>0.278488990833615</v>
      </c>
      <c r="V63" s="14">
        <v>0.19044890868733799</v>
      </c>
      <c r="W63" s="14">
        <v>0.27176625698059598</v>
      </c>
      <c r="X63" s="14">
        <v>0.221675074758372</v>
      </c>
      <c r="Y63" s="14">
        <v>0.27833904431908701</v>
      </c>
      <c r="Z63" s="14">
        <v>0.386549331206334</v>
      </c>
      <c r="AA63" s="14">
        <v>0.25035256268023098</v>
      </c>
      <c r="AB63" s="14">
        <v>0.21379568014245601</v>
      </c>
      <c r="AC63" s="14">
        <v>0.12934634030167799</v>
      </c>
      <c r="AD63" s="14">
        <v>0.29950232615628802</v>
      </c>
      <c r="AE63" s="14"/>
      <c r="AF63" s="14">
        <v>0.233494735829154</v>
      </c>
      <c r="AG63" s="14">
        <v>0.24313867574001599</v>
      </c>
      <c r="AH63" s="14">
        <v>0.27451626403680701</v>
      </c>
      <c r="AI63" s="14">
        <v>0.223604285295571</v>
      </c>
      <c r="AJ63" s="14">
        <v>0.203398332264</v>
      </c>
      <c r="AK63" s="14">
        <v>0.31420089177687899</v>
      </c>
      <c r="AL63" s="14">
        <v>0.25935856678269897</v>
      </c>
      <c r="AM63" s="14">
        <v>0.24672107908325899</v>
      </c>
      <c r="AN63" s="14">
        <v>0.24720443596854899</v>
      </c>
      <c r="AO63" s="14">
        <v>0.23644731828511401</v>
      </c>
      <c r="AP63" s="14">
        <v>0.28306425686727799</v>
      </c>
      <c r="AQ63" s="14">
        <v>0.31174978719659802</v>
      </c>
      <c r="AR63" s="14">
        <v>0.16968826067463899</v>
      </c>
      <c r="AS63" s="14">
        <v>0.286805842452652</v>
      </c>
      <c r="AT63" s="14">
        <v>0.23210065704822899</v>
      </c>
      <c r="AU63" s="14">
        <v>0.26749314000934099</v>
      </c>
      <c r="AV63" s="14"/>
      <c r="AW63" s="14">
        <v>0.22633271103272201</v>
      </c>
      <c r="AX63" s="14">
        <v>0.27872640004899701</v>
      </c>
      <c r="AY63" s="14"/>
      <c r="AZ63" s="14">
        <v>0.19515171853702501</v>
      </c>
      <c r="BA63" s="14">
        <v>0.269789874005608</v>
      </c>
      <c r="BB63" s="14" t="s">
        <v>98</v>
      </c>
      <c r="BC63" s="14">
        <v>0.21656286583789899</v>
      </c>
      <c r="BD63" s="14">
        <v>0.28596912167670202</v>
      </c>
      <c r="BE63" s="14">
        <v>0.29190452481072598</v>
      </c>
      <c r="BF63" s="14">
        <v>0.36743743419533897</v>
      </c>
      <c r="BG63" s="14"/>
      <c r="BH63" s="14">
        <v>0.19137512058974801</v>
      </c>
      <c r="BI63" s="14">
        <v>0.26859026837203498</v>
      </c>
      <c r="BJ63" s="14">
        <v>0.239697960423984</v>
      </c>
      <c r="BK63" s="14"/>
      <c r="BL63" s="14">
        <v>0.21678588186685599</v>
      </c>
      <c r="BM63" s="14">
        <v>0.27466389454335099</v>
      </c>
      <c r="BN63" s="14">
        <v>0.243055211908107</v>
      </c>
      <c r="BO63" s="14">
        <v>8.8372361114466697E-2</v>
      </c>
      <c r="BP63" s="14">
        <v>0.22319153284856999</v>
      </c>
      <c r="BQ63" s="14"/>
      <c r="BR63" s="14">
        <v>0.22439921888714401</v>
      </c>
      <c r="BS63" s="14">
        <v>0.29284741235810002</v>
      </c>
      <c r="BT63" s="14">
        <v>0.21217234427670401</v>
      </c>
    </row>
    <row r="64" spans="2:72" x14ac:dyDescent="0.25">
      <c r="B64" t="s">
        <v>117</v>
      </c>
      <c r="C64" s="14">
        <v>0.17749514728367199</v>
      </c>
      <c r="D64" s="14">
        <v>0.16366513064256599</v>
      </c>
      <c r="E64" s="14">
        <v>0.19129224106856599</v>
      </c>
      <c r="F64" s="14"/>
      <c r="G64" s="14">
        <v>0.25940181656165201</v>
      </c>
      <c r="H64" s="14">
        <v>0.19570616582320199</v>
      </c>
      <c r="I64" s="14">
        <v>0.23842665275254199</v>
      </c>
      <c r="J64" s="14">
        <v>0.17768978678957101</v>
      </c>
      <c r="K64" s="14">
        <v>9.4858007932051305E-2</v>
      </c>
      <c r="L64" s="14">
        <v>0.11337697853072801</v>
      </c>
      <c r="M64" s="14"/>
      <c r="N64" s="14">
        <v>0.137011079447666</v>
      </c>
      <c r="O64" s="14">
        <v>0.16589331918077499</v>
      </c>
      <c r="P64" s="14">
        <v>0.19192499188084</v>
      </c>
      <c r="Q64" s="14">
        <v>0.21922726480149801</v>
      </c>
      <c r="R64" s="14"/>
      <c r="S64" s="14">
        <v>0.187838000254895</v>
      </c>
      <c r="T64" s="14">
        <v>0.172602744724457</v>
      </c>
      <c r="U64" s="14">
        <v>0.165437280954986</v>
      </c>
      <c r="V64" s="14">
        <v>0.190409143325425</v>
      </c>
      <c r="W64" s="14">
        <v>0.19885060264880899</v>
      </c>
      <c r="X64" s="14">
        <v>0.21402526300737401</v>
      </c>
      <c r="Y64" s="14">
        <v>0.123862471569007</v>
      </c>
      <c r="Z64" s="14">
        <v>0.17490541041919599</v>
      </c>
      <c r="AA64" s="14">
        <v>0.18934086277371401</v>
      </c>
      <c r="AB64" s="14">
        <v>0.152971468125565</v>
      </c>
      <c r="AC64" s="14">
        <v>0.200223373945906</v>
      </c>
      <c r="AD64" s="14">
        <v>0.123063282236303</v>
      </c>
      <c r="AE64" s="14"/>
      <c r="AF64" s="14">
        <v>0.31076641728149601</v>
      </c>
      <c r="AG64" s="14">
        <v>0.27696574459575302</v>
      </c>
      <c r="AH64" s="14">
        <v>0.15353533878505299</v>
      </c>
      <c r="AI64" s="14">
        <v>0.22011063224683899</v>
      </c>
      <c r="AJ64" s="14">
        <v>0.21670997811613801</v>
      </c>
      <c r="AK64" s="14">
        <v>0.14563402719947699</v>
      </c>
      <c r="AL64" s="14">
        <v>0.13829766191884099</v>
      </c>
      <c r="AM64" s="14">
        <v>0.19242726707722499</v>
      </c>
      <c r="AN64" s="14">
        <v>0.104342647659214</v>
      </c>
      <c r="AO64" s="14">
        <v>0.139172953239865</v>
      </c>
      <c r="AP64" s="14">
        <v>0.112439462938378</v>
      </c>
      <c r="AQ64" s="14">
        <v>0.11948474391307</v>
      </c>
      <c r="AR64" s="14">
        <v>0.28188151993096999</v>
      </c>
      <c r="AS64" s="14">
        <v>0.13739852595347099</v>
      </c>
      <c r="AT64" s="14">
        <v>3.6494769298320198E-2</v>
      </c>
      <c r="AU64" s="14">
        <v>0.16866395242225299</v>
      </c>
      <c r="AV64" s="14"/>
      <c r="AW64" s="14">
        <v>0.16328693601949201</v>
      </c>
      <c r="AX64" s="14">
        <v>0.19628547562203599</v>
      </c>
      <c r="AY64" s="14"/>
      <c r="AZ64" s="14">
        <v>0.123119675153576</v>
      </c>
      <c r="BA64" s="14">
        <v>0.16857305730739</v>
      </c>
      <c r="BB64" s="14" t="s">
        <v>98</v>
      </c>
      <c r="BC64" s="14">
        <v>0.243354614243146</v>
      </c>
      <c r="BD64" s="14">
        <v>0.216174562438606</v>
      </c>
      <c r="BE64" s="14">
        <v>0.226420039949735</v>
      </c>
      <c r="BF64" s="14">
        <v>0.30187318570945598</v>
      </c>
      <c r="BG64" s="14"/>
      <c r="BH64" s="14">
        <v>0.13953719646530599</v>
      </c>
      <c r="BI64" s="14">
        <v>0.158723344396341</v>
      </c>
      <c r="BJ64" s="14">
        <v>0.30133636601250702</v>
      </c>
      <c r="BK64" s="14"/>
      <c r="BL64" s="14">
        <v>0.12415858152307301</v>
      </c>
      <c r="BM64" s="14">
        <v>0.198392554441574</v>
      </c>
      <c r="BN64" s="14">
        <v>0.101882403494334</v>
      </c>
      <c r="BO64" s="14">
        <v>3.8662288104044602E-2</v>
      </c>
      <c r="BP64" s="14">
        <v>0.28745173061122498</v>
      </c>
      <c r="BQ64" s="14"/>
      <c r="BR64" s="14">
        <v>0.117752248067767</v>
      </c>
      <c r="BS64" s="14">
        <v>0.17540371398971499</v>
      </c>
      <c r="BT64" s="14">
        <v>0.118432697860753</v>
      </c>
    </row>
    <row r="65" spans="2:72" x14ac:dyDescent="0.2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row>
    <row r="66" spans="2:72" x14ac:dyDescent="0.25">
      <c r="B66" s="6" t="s">
        <v>122</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row>
    <row r="67" spans="2:72" x14ac:dyDescent="0.25">
      <c r="B67" s="23" t="s">
        <v>96</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row>
    <row r="68" spans="2:72" x14ac:dyDescent="0.25">
      <c r="B68" t="s">
        <v>115</v>
      </c>
      <c r="C68" s="14">
        <v>9.3581973149259007E-2</v>
      </c>
      <c r="D68" s="14">
        <v>0.112958875757992</v>
      </c>
      <c r="E68" s="14">
        <v>7.4284365400180102E-2</v>
      </c>
      <c r="F68" s="14"/>
      <c r="G68" s="14">
        <v>0.17418467686136899</v>
      </c>
      <c r="H68" s="14">
        <v>0.17141785855778899</v>
      </c>
      <c r="I68" s="14">
        <v>0.13755735921276899</v>
      </c>
      <c r="J68" s="14">
        <v>6.3378259554373206E-2</v>
      </c>
      <c r="K68" s="14">
        <v>1.3080489745455301E-2</v>
      </c>
      <c r="L68" s="14">
        <v>1.9010128215204598E-2</v>
      </c>
      <c r="M68" s="14"/>
      <c r="N68" s="14">
        <v>0.10231204849212799</v>
      </c>
      <c r="O68" s="14">
        <v>9.1926356265249795E-2</v>
      </c>
      <c r="P68" s="14">
        <v>9.3034785621651697E-2</v>
      </c>
      <c r="Q68" s="14">
        <v>8.7840949145090802E-2</v>
      </c>
      <c r="R68" s="14"/>
      <c r="S68" s="14">
        <v>0.14724315208598199</v>
      </c>
      <c r="T68" s="14">
        <v>7.9007760711399103E-2</v>
      </c>
      <c r="U68" s="14">
        <v>8.7056336750593905E-2</v>
      </c>
      <c r="V68" s="14">
        <v>6.6127080516525605E-2</v>
      </c>
      <c r="W68" s="14">
        <v>0.106135749311217</v>
      </c>
      <c r="X68" s="14">
        <v>7.6905578701343999E-2</v>
      </c>
      <c r="Y68" s="14">
        <v>0.10858912192065</v>
      </c>
      <c r="Z68" s="14">
        <v>8.2597924670604297E-2</v>
      </c>
      <c r="AA68" s="14">
        <v>8.6836152429856706E-2</v>
      </c>
      <c r="AB68" s="14">
        <v>8.3345476587116801E-2</v>
      </c>
      <c r="AC68" s="14">
        <v>0.101677698911463</v>
      </c>
      <c r="AD68" s="14">
        <v>4.27549949715893E-2</v>
      </c>
      <c r="AE68" s="14"/>
      <c r="AF68" s="14">
        <v>0.185669022726384</v>
      </c>
      <c r="AG68" s="14">
        <v>8.0864549718390702E-2</v>
      </c>
      <c r="AH68" s="14">
        <v>8.1640866916277699E-2</v>
      </c>
      <c r="AI68" s="14">
        <v>7.2926708947211594E-2</v>
      </c>
      <c r="AJ68" s="14">
        <v>7.9462708208876007E-2</v>
      </c>
      <c r="AK68" s="14">
        <v>0.12108127400805201</v>
      </c>
      <c r="AL68" s="14">
        <v>0.108993979509794</v>
      </c>
      <c r="AM68" s="14">
        <v>0.121091914993201</v>
      </c>
      <c r="AN68" s="14">
        <v>0.11886438561667</v>
      </c>
      <c r="AO68" s="14">
        <v>7.4194570898669696E-2</v>
      </c>
      <c r="AP68" s="14">
        <v>5.9702875499238098E-2</v>
      </c>
      <c r="AQ68" s="14">
        <v>8.88565368242413E-2</v>
      </c>
      <c r="AR68" s="14">
        <v>9.1055709555761394E-2</v>
      </c>
      <c r="AS68" s="14">
        <v>0.13958743009030899</v>
      </c>
      <c r="AT68" s="14">
        <v>0.16435068392378499</v>
      </c>
      <c r="AU68" s="14">
        <v>0.18189401344452699</v>
      </c>
      <c r="AV68" s="14"/>
      <c r="AW68" s="14">
        <v>8.7431004892622094E-2</v>
      </c>
      <c r="AX68" s="14">
        <v>0.10171661522292</v>
      </c>
      <c r="AY68" s="14"/>
      <c r="AZ68" s="14">
        <v>4.6000815460606199E-2</v>
      </c>
      <c r="BA68" s="14">
        <v>0.12157752512101</v>
      </c>
      <c r="BB68" s="14" t="s">
        <v>98</v>
      </c>
      <c r="BC68" s="14">
        <v>0.118654573355718</v>
      </c>
      <c r="BD68" s="14">
        <v>0.155925183533248</v>
      </c>
      <c r="BE68" s="14">
        <v>0.104151966696579</v>
      </c>
      <c r="BF68" s="14">
        <v>7.0724680723090502E-2</v>
      </c>
      <c r="BG68" s="14"/>
      <c r="BH68" s="14">
        <v>8.8237515549023496E-2</v>
      </c>
      <c r="BI68" s="14">
        <v>0.101745014179529</v>
      </c>
      <c r="BJ68" s="14">
        <v>7.2498365415403096E-2</v>
      </c>
      <c r="BK68" s="14"/>
      <c r="BL68" s="14">
        <v>7.4206685457384597E-2</v>
      </c>
      <c r="BM68" s="14">
        <v>0.11834356858256501</v>
      </c>
      <c r="BN68" s="14">
        <v>0.13913489571304999</v>
      </c>
      <c r="BO68" s="14">
        <v>0.11964981155535601</v>
      </c>
      <c r="BP68" s="14">
        <v>8.2956480061788296E-2</v>
      </c>
      <c r="BQ68" s="14"/>
      <c r="BR68" s="14">
        <v>9.8391982466305802E-2</v>
      </c>
      <c r="BS68" s="14">
        <v>9.9621922392234302E-2</v>
      </c>
      <c r="BT68" s="14">
        <v>0.17079602915554001</v>
      </c>
    </row>
    <row r="69" spans="2:72" x14ac:dyDescent="0.25">
      <c r="B69" t="s">
        <v>116</v>
      </c>
      <c r="C69" s="14">
        <v>0.64659902597157604</v>
      </c>
      <c r="D69" s="14">
        <v>0.69892753597372503</v>
      </c>
      <c r="E69" s="14">
        <v>0.59602845325924902</v>
      </c>
      <c r="F69" s="14"/>
      <c r="G69" s="14">
        <v>0.378459378752174</v>
      </c>
      <c r="H69" s="14">
        <v>0.49433133926488199</v>
      </c>
      <c r="I69" s="14">
        <v>0.57436626365988497</v>
      </c>
      <c r="J69" s="14">
        <v>0.68134407367873795</v>
      </c>
      <c r="K69" s="14">
        <v>0.81989534127857899</v>
      </c>
      <c r="L69" s="14">
        <v>0.86452004778477398</v>
      </c>
      <c r="M69" s="14"/>
      <c r="N69" s="14">
        <v>0.72434654184959302</v>
      </c>
      <c r="O69" s="14">
        <v>0.67494178834816498</v>
      </c>
      <c r="P69" s="14">
        <v>0.603678404631947</v>
      </c>
      <c r="Q69" s="14">
        <v>0.57375134930129301</v>
      </c>
      <c r="R69" s="14"/>
      <c r="S69" s="14">
        <v>0.51480211791438102</v>
      </c>
      <c r="T69" s="14">
        <v>0.65866114091648498</v>
      </c>
      <c r="U69" s="14">
        <v>0.70157710281182295</v>
      </c>
      <c r="V69" s="14">
        <v>0.70130625215745601</v>
      </c>
      <c r="W69" s="14">
        <v>0.615013851075218</v>
      </c>
      <c r="X69" s="14">
        <v>0.63984893937537302</v>
      </c>
      <c r="Y69" s="14">
        <v>0.68645943547513699</v>
      </c>
      <c r="Z69" s="14">
        <v>0.70090043996512497</v>
      </c>
      <c r="AA69" s="14">
        <v>0.651121258264304</v>
      </c>
      <c r="AB69" s="14">
        <v>0.67835173828698003</v>
      </c>
      <c r="AC69" s="14">
        <v>0.65296786938028895</v>
      </c>
      <c r="AD69" s="14">
        <v>0.69341270453417403</v>
      </c>
      <c r="AE69" s="14"/>
      <c r="AF69" s="14">
        <v>0.47276650230694101</v>
      </c>
      <c r="AG69" s="14">
        <v>0.601781234487338</v>
      </c>
      <c r="AH69" s="14">
        <v>0.62231767929194104</v>
      </c>
      <c r="AI69" s="14">
        <v>0.63801928499902205</v>
      </c>
      <c r="AJ69" s="14">
        <v>0.63984612559657805</v>
      </c>
      <c r="AK69" s="14">
        <v>0.63039178693373299</v>
      </c>
      <c r="AL69" s="14">
        <v>0.67941446147596996</v>
      </c>
      <c r="AM69" s="14">
        <v>0.599935587278837</v>
      </c>
      <c r="AN69" s="14">
        <v>0.67025365628797295</v>
      </c>
      <c r="AO69" s="14">
        <v>0.71940234373922196</v>
      </c>
      <c r="AP69" s="14">
        <v>0.71479618671344902</v>
      </c>
      <c r="AQ69" s="14">
        <v>0.72663599234829002</v>
      </c>
      <c r="AR69" s="14">
        <v>0.636828260239379</v>
      </c>
      <c r="AS69" s="14">
        <v>0.82107825773076304</v>
      </c>
      <c r="AT69" s="14">
        <v>0.62745928064892098</v>
      </c>
      <c r="AU69" s="14">
        <v>0.55103066613780904</v>
      </c>
      <c r="AV69" s="14"/>
      <c r="AW69" s="14">
        <v>0.68005118481486204</v>
      </c>
      <c r="AX69" s="14">
        <v>0.60235861902625398</v>
      </c>
      <c r="AY69" s="14"/>
      <c r="AZ69" s="14">
        <v>0.79476143476417105</v>
      </c>
      <c r="BA69" s="14">
        <v>0.61995373614045102</v>
      </c>
      <c r="BB69" s="14" t="s">
        <v>98</v>
      </c>
      <c r="BC69" s="14">
        <v>0.55715962654180196</v>
      </c>
      <c r="BD69" s="14">
        <v>0.52536249986543504</v>
      </c>
      <c r="BE69" s="14">
        <v>0.53910176045124503</v>
      </c>
      <c r="BF69" s="14">
        <v>0.40779374034958299</v>
      </c>
      <c r="BG69" s="14"/>
      <c r="BH69" s="14">
        <v>0.73166155482176998</v>
      </c>
      <c r="BI69" s="14">
        <v>0.67627430834276203</v>
      </c>
      <c r="BJ69" s="14">
        <v>0.45233754580511798</v>
      </c>
      <c r="BK69" s="14"/>
      <c r="BL69" s="14">
        <v>0.76742174578504097</v>
      </c>
      <c r="BM69" s="14">
        <v>0.61658151155377094</v>
      </c>
      <c r="BN69" s="14">
        <v>0.71738448969729296</v>
      </c>
      <c r="BO69" s="14">
        <v>0.78558400915038396</v>
      </c>
      <c r="BP69" s="14">
        <v>0.43161990301162501</v>
      </c>
      <c r="BQ69" s="14"/>
      <c r="BR69" s="14">
        <v>0.70073598050206498</v>
      </c>
      <c r="BS69" s="14">
        <v>0.63647331227428305</v>
      </c>
      <c r="BT69" s="14">
        <v>0.68213049810639803</v>
      </c>
    </row>
    <row r="70" spans="2:72" x14ac:dyDescent="0.25">
      <c r="B70" t="s">
        <v>117</v>
      </c>
      <c r="C70" s="14">
        <v>0.25981900087916499</v>
      </c>
      <c r="D70" s="14">
        <v>0.18811358826828301</v>
      </c>
      <c r="E70" s="14">
        <v>0.32968718134057101</v>
      </c>
      <c r="F70" s="14"/>
      <c r="G70" s="14">
        <v>0.44735594438645698</v>
      </c>
      <c r="H70" s="14">
        <v>0.334250802177329</v>
      </c>
      <c r="I70" s="14">
        <v>0.28807637712734702</v>
      </c>
      <c r="J70" s="14">
        <v>0.25527766676688901</v>
      </c>
      <c r="K70" s="14">
        <v>0.167024168975966</v>
      </c>
      <c r="L70" s="14">
        <v>0.116469824000021</v>
      </c>
      <c r="M70" s="14"/>
      <c r="N70" s="14">
        <v>0.17334140965827899</v>
      </c>
      <c r="O70" s="14">
        <v>0.23313185538658501</v>
      </c>
      <c r="P70" s="14">
        <v>0.30328680974640099</v>
      </c>
      <c r="Q70" s="14">
        <v>0.33840770155361599</v>
      </c>
      <c r="R70" s="14"/>
      <c r="S70" s="14">
        <v>0.33795472999963699</v>
      </c>
      <c r="T70" s="14">
        <v>0.26233109837211599</v>
      </c>
      <c r="U70" s="14">
        <v>0.21136656043758301</v>
      </c>
      <c r="V70" s="14">
        <v>0.232566667326018</v>
      </c>
      <c r="W70" s="14">
        <v>0.278850399613565</v>
      </c>
      <c r="X70" s="14">
        <v>0.28324548192328303</v>
      </c>
      <c r="Y70" s="14">
        <v>0.204951442604213</v>
      </c>
      <c r="Z70" s="14">
        <v>0.216501635364271</v>
      </c>
      <c r="AA70" s="14">
        <v>0.26204258930583901</v>
      </c>
      <c r="AB70" s="14">
        <v>0.238302785125903</v>
      </c>
      <c r="AC70" s="14">
        <v>0.245354431708248</v>
      </c>
      <c r="AD70" s="14">
        <v>0.263832300494237</v>
      </c>
      <c r="AE70" s="14"/>
      <c r="AF70" s="14">
        <v>0.34156447496667502</v>
      </c>
      <c r="AG70" s="14">
        <v>0.31735421579427198</v>
      </c>
      <c r="AH70" s="14">
        <v>0.29604145379178198</v>
      </c>
      <c r="AI70" s="14">
        <v>0.28905400605376702</v>
      </c>
      <c r="AJ70" s="14">
        <v>0.28069116619454598</v>
      </c>
      <c r="AK70" s="14">
        <v>0.24852693905821499</v>
      </c>
      <c r="AL70" s="14">
        <v>0.21159155901423601</v>
      </c>
      <c r="AM70" s="14">
        <v>0.27897249772796201</v>
      </c>
      <c r="AN70" s="14">
        <v>0.21088195809535801</v>
      </c>
      <c r="AO70" s="14">
        <v>0.206403085362108</v>
      </c>
      <c r="AP70" s="14">
        <v>0.225500937787313</v>
      </c>
      <c r="AQ70" s="14">
        <v>0.18450747082746899</v>
      </c>
      <c r="AR70" s="14">
        <v>0.27211603020486003</v>
      </c>
      <c r="AS70" s="14">
        <v>3.93343121789273E-2</v>
      </c>
      <c r="AT70" s="14">
        <v>0.208190035427294</v>
      </c>
      <c r="AU70" s="14">
        <v>0.26707532041766402</v>
      </c>
      <c r="AV70" s="14"/>
      <c r="AW70" s="14">
        <v>0.232517810292516</v>
      </c>
      <c r="AX70" s="14">
        <v>0.29592476575082599</v>
      </c>
      <c r="AY70" s="14"/>
      <c r="AZ70" s="14">
        <v>0.15923774977522301</v>
      </c>
      <c r="BA70" s="14">
        <v>0.25846873873853898</v>
      </c>
      <c r="BB70" s="14" t="s">
        <v>98</v>
      </c>
      <c r="BC70" s="14">
        <v>0.32418580010247999</v>
      </c>
      <c r="BD70" s="14">
        <v>0.31871231660131699</v>
      </c>
      <c r="BE70" s="14">
        <v>0.35674627285217603</v>
      </c>
      <c r="BF70" s="14">
        <v>0.52148157892732705</v>
      </c>
      <c r="BG70" s="14"/>
      <c r="BH70" s="14">
        <v>0.18010092962920601</v>
      </c>
      <c r="BI70" s="14">
        <v>0.221980677477709</v>
      </c>
      <c r="BJ70" s="14">
        <v>0.47516408877947902</v>
      </c>
      <c r="BK70" s="14"/>
      <c r="BL70" s="14">
        <v>0.15837156875757399</v>
      </c>
      <c r="BM70" s="14">
        <v>0.26507491986366399</v>
      </c>
      <c r="BN70" s="14">
        <v>0.143480614589657</v>
      </c>
      <c r="BO70" s="14">
        <v>9.4766179294260899E-2</v>
      </c>
      <c r="BP70" s="14">
        <v>0.48542361692658698</v>
      </c>
      <c r="BQ70" s="14"/>
      <c r="BR70" s="14">
        <v>0.20087203703163001</v>
      </c>
      <c r="BS70" s="14">
        <v>0.263904765333483</v>
      </c>
      <c r="BT70" s="14">
        <v>0.14707347273806301</v>
      </c>
    </row>
    <row r="71" spans="2:72"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row>
    <row r="72" spans="2:72" x14ac:dyDescent="0.25">
      <c r="B72" s="6" t="s">
        <v>123</v>
      </c>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row>
    <row r="73" spans="2:72" x14ac:dyDescent="0.25">
      <c r="B73" s="23" t="s">
        <v>96</v>
      </c>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row>
    <row r="74" spans="2:72" x14ac:dyDescent="0.25">
      <c r="B74" t="s">
        <v>115</v>
      </c>
      <c r="C74" s="14">
        <v>0.196264296219016</v>
      </c>
      <c r="D74" s="14">
        <v>0.22645112154458</v>
      </c>
      <c r="E74" s="14">
        <v>0.167045333489313</v>
      </c>
      <c r="F74" s="14"/>
      <c r="G74" s="14">
        <v>0.23803245567401399</v>
      </c>
      <c r="H74" s="14">
        <v>0.25934137040277999</v>
      </c>
      <c r="I74" s="14">
        <v>0.230735065729991</v>
      </c>
      <c r="J74" s="14">
        <v>0.176613552496621</v>
      </c>
      <c r="K74" s="14">
        <v>0.15926395283599601</v>
      </c>
      <c r="L74" s="14">
        <v>0.12972657180434799</v>
      </c>
      <c r="M74" s="14"/>
      <c r="N74" s="14">
        <v>0.22615425414988799</v>
      </c>
      <c r="O74" s="14">
        <v>0.191698875941751</v>
      </c>
      <c r="P74" s="14">
        <v>0.18822612162749899</v>
      </c>
      <c r="Q74" s="14">
        <v>0.17701930658142301</v>
      </c>
      <c r="R74" s="14"/>
      <c r="S74" s="14">
        <v>0.242909857758588</v>
      </c>
      <c r="T74" s="14">
        <v>0.192467367539878</v>
      </c>
      <c r="U74" s="14">
        <v>0.20583195879049501</v>
      </c>
      <c r="V74" s="14">
        <v>0.20178989254934901</v>
      </c>
      <c r="W74" s="14">
        <v>0.162407002970648</v>
      </c>
      <c r="X74" s="14">
        <v>0.16691430070114899</v>
      </c>
      <c r="Y74" s="14">
        <v>0.19455624521648801</v>
      </c>
      <c r="Z74" s="14">
        <v>0.133611615537124</v>
      </c>
      <c r="AA74" s="14">
        <v>0.19028652457713499</v>
      </c>
      <c r="AB74" s="14">
        <v>0.20537322317587001</v>
      </c>
      <c r="AC74" s="14">
        <v>0.218895809081847</v>
      </c>
      <c r="AD74" s="14">
        <v>0.164269320183134</v>
      </c>
      <c r="AE74" s="14"/>
      <c r="AF74" s="14">
        <v>0.15393142498145199</v>
      </c>
      <c r="AG74" s="14">
        <v>0.16763256174956301</v>
      </c>
      <c r="AH74" s="14">
        <v>0.17432988309230299</v>
      </c>
      <c r="AI74" s="14">
        <v>0.179232860345555</v>
      </c>
      <c r="AJ74" s="14">
        <v>0.15306456323077899</v>
      </c>
      <c r="AK74" s="14">
        <v>0.243049123337437</v>
      </c>
      <c r="AL74" s="14">
        <v>0.21810741084513</v>
      </c>
      <c r="AM74" s="14">
        <v>0.129569830913559</v>
      </c>
      <c r="AN74" s="14">
        <v>0.25901258703145402</v>
      </c>
      <c r="AO74" s="14">
        <v>0.23610247933807199</v>
      </c>
      <c r="AP74" s="14">
        <v>0.21153916507592399</v>
      </c>
      <c r="AQ74" s="14">
        <v>0.20625873014221999</v>
      </c>
      <c r="AR74" s="14">
        <v>0.22710066043792099</v>
      </c>
      <c r="AS74" s="14">
        <v>0.33540690553797498</v>
      </c>
      <c r="AT74" s="14">
        <v>0.29748064662768098</v>
      </c>
      <c r="AU74" s="14">
        <v>0.25773839494721201</v>
      </c>
      <c r="AV74" s="14"/>
      <c r="AW74" s="14">
        <v>0.18892682715791001</v>
      </c>
      <c r="AX74" s="14">
        <v>0.205968083012949</v>
      </c>
      <c r="AY74" s="14"/>
      <c r="AZ74" s="14">
        <v>0.162648421025236</v>
      </c>
      <c r="BA74" s="14">
        <v>0.22283616158039801</v>
      </c>
      <c r="BB74" s="14" t="s">
        <v>98</v>
      </c>
      <c r="BC74" s="14">
        <v>0.239319537738063</v>
      </c>
      <c r="BD74" s="14">
        <v>0.20953843254750601</v>
      </c>
      <c r="BE74" s="14">
        <v>0.20679815685564301</v>
      </c>
      <c r="BF74" s="14">
        <v>0.14427946067889</v>
      </c>
      <c r="BG74" s="14"/>
      <c r="BH74" s="14">
        <v>0.183241728101741</v>
      </c>
      <c r="BI74" s="14">
        <v>0.22094828802892399</v>
      </c>
      <c r="BJ74" s="14">
        <v>0.13962862432672599</v>
      </c>
      <c r="BK74" s="14"/>
      <c r="BL74" s="14">
        <v>0.200961749895611</v>
      </c>
      <c r="BM74" s="14">
        <v>0.22247991869169301</v>
      </c>
      <c r="BN74" s="14">
        <v>0.20904713200963501</v>
      </c>
      <c r="BO74" s="14">
        <v>0.23128262712450001</v>
      </c>
      <c r="BP74" s="14">
        <v>0.12855642772849599</v>
      </c>
      <c r="BQ74" s="14"/>
      <c r="BR74" s="14">
        <v>0.21463584054967799</v>
      </c>
      <c r="BS74" s="14">
        <v>0.21388955289664</v>
      </c>
      <c r="BT74" s="14">
        <v>0.25856329716616799</v>
      </c>
    </row>
    <row r="75" spans="2:72" x14ac:dyDescent="0.25">
      <c r="B75" t="s">
        <v>116</v>
      </c>
      <c r="C75" s="14">
        <v>0.45356057253014598</v>
      </c>
      <c r="D75" s="14">
        <v>0.451741817469961</v>
      </c>
      <c r="E75" s="14">
        <v>0.45463758500254198</v>
      </c>
      <c r="F75" s="14"/>
      <c r="G75" s="14">
        <v>0.33489238130802002</v>
      </c>
      <c r="H75" s="14">
        <v>0.36940255039452702</v>
      </c>
      <c r="I75" s="14">
        <v>0.36926353412623902</v>
      </c>
      <c r="J75" s="14">
        <v>0.46072941245114801</v>
      </c>
      <c r="K75" s="14">
        <v>0.58373771846312505</v>
      </c>
      <c r="L75" s="14">
        <v>0.57704202846091301</v>
      </c>
      <c r="M75" s="14"/>
      <c r="N75" s="14">
        <v>0.49522734617221797</v>
      </c>
      <c r="O75" s="14">
        <v>0.43813862187789299</v>
      </c>
      <c r="P75" s="14">
        <v>0.43263976070274202</v>
      </c>
      <c r="Q75" s="14">
        <v>0.44409576474461498</v>
      </c>
      <c r="R75" s="14"/>
      <c r="S75" s="14">
        <v>0.433131958353138</v>
      </c>
      <c r="T75" s="14">
        <v>0.44771525518301197</v>
      </c>
      <c r="U75" s="14">
        <v>0.48979447048841002</v>
      </c>
      <c r="V75" s="14">
        <v>0.45513885910771501</v>
      </c>
      <c r="W75" s="14">
        <v>0.48638759357700501</v>
      </c>
      <c r="X75" s="14">
        <v>0.40336205049915802</v>
      </c>
      <c r="Y75" s="14">
        <v>0.49339926249677202</v>
      </c>
      <c r="Z75" s="14">
        <v>0.53044522015592099</v>
      </c>
      <c r="AA75" s="14">
        <v>0.46435587331409001</v>
      </c>
      <c r="AB75" s="14">
        <v>0.46109455539892102</v>
      </c>
      <c r="AC75" s="14">
        <v>0.39490843111336599</v>
      </c>
      <c r="AD75" s="14">
        <v>0.37410984740240899</v>
      </c>
      <c r="AE75" s="14"/>
      <c r="AF75" s="14">
        <v>0.36188550258716901</v>
      </c>
      <c r="AG75" s="14">
        <v>0.39561305107654399</v>
      </c>
      <c r="AH75" s="14">
        <v>0.48773315151374202</v>
      </c>
      <c r="AI75" s="14">
        <v>0.46855486292188803</v>
      </c>
      <c r="AJ75" s="14">
        <v>0.47321281905944301</v>
      </c>
      <c r="AK75" s="14">
        <v>0.41885747307434901</v>
      </c>
      <c r="AL75" s="14">
        <v>0.48401597757452802</v>
      </c>
      <c r="AM75" s="14">
        <v>0.44980083194467702</v>
      </c>
      <c r="AN75" s="14">
        <v>0.42353612567561699</v>
      </c>
      <c r="AO75" s="14">
        <v>0.45984134861253401</v>
      </c>
      <c r="AP75" s="14">
        <v>0.476175034636727</v>
      </c>
      <c r="AQ75" s="14">
        <v>0.49397660590083498</v>
      </c>
      <c r="AR75" s="14">
        <v>0.46500162940300499</v>
      </c>
      <c r="AS75" s="14">
        <v>0.38716048821541599</v>
      </c>
      <c r="AT75" s="14">
        <v>0.53588622218644799</v>
      </c>
      <c r="AU75" s="14">
        <v>0.44292574818209302</v>
      </c>
      <c r="AV75" s="14"/>
      <c r="AW75" s="14">
        <v>0.490902072561609</v>
      </c>
      <c r="AX75" s="14">
        <v>0.40417652036538498</v>
      </c>
      <c r="AY75" s="14"/>
      <c r="AZ75" s="14">
        <v>0.52570035068611898</v>
      </c>
      <c r="BA75" s="14">
        <v>0.41763849584833901</v>
      </c>
      <c r="BB75" s="14" t="s">
        <v>98</v>
      </c>
      <c r="BC75" s="14">
        <v>0.38706829543079602</v>
      </c>
      <c r="BD75" s="14">
        <v>0.45219283734885501</v>
      </c>
      <c r="BE75" s="14">
        <v>0.42377097146593401</v>
      </c>
      <c r="BF75" s="14">
        <v>0.28140960346301402</v>
      </c>
      <c r="BG75" s="14"/>
      <c r="BH75" s="14">
        <v>0.52703729334369598</v>
      </c>
      <c r="BI75" s="14">
        <v>0.45654842924824801</v>
      </c>
      <c r="BJ75" s="14">
        <v>0.33450605100235797</v>
      </c>
      <c r="BK75" s="14"/>
      <c r="BL75" s="14">
        <v>0.52862127798430802</v>
      </c>
      <c r="BM75" s="14">
        <v>0.426125117089592</v>
      </c>
      <c r="BN75" s="14">
        <v>0.53088879944321299</v>
      </c>
      <c r="BO75" s="14">
        <v>0.44744062487252201</v>
      </c>
      <c r="BP75" s="14">
        <v>0.34452464369376101</v>
      </c>
      <c r="BQ75" s="14"/>
      <c r="BR75" s="14">
        <v>0.491422439063598</v>
      </c>
      <c r="BS75" s="14">
        <v>0.44490669278321898</v>
      </c>
      <c r="BT75" s="14">
        <v>0.51441389641917701</v>
      </c>
    </row>
    <row r="76" spans="2:72" x14ac:dyDescent="0.25">
      <c r="B76" t="s">
        <v>117</v>
      </c>
      <c r="C76" s="14">
        <v>0.35017513125083899</v>
      </c>
      <c r="D76" s="14">
        <v>0.32180706098545903</v>
      </c>
      <c r="E76" s="14">
        <v>0.37831708150814602</v>
      </c>
      <c r="F76" s="14"/>
      <c r="G76" s="14">
        <v>0.427075163017966</v>
      </c>
      <c r="H76" s="14">
        <v>0.37125607920269199</v>
      </c>
      <c r="I76" s="14">
        <v>0.400001400143769</v>
      </c>
      <c r="J76" s="14">
        <v>0.36265703505223101</v>
      </c>
      <c r="K76" s="14">
        <v>0.25699832870087902</v>
      </c>
      <c r="L76" s="14">
        <v>0.29323139973473999</v>
      </c>
      <c r="M76" s="14"/>
      <c r="N76" s="14">
        <v>0.27861839967789398</v>
      </c>
      <c r="O76" s="14">
        <v>0.37016250218035701</v>
      </c>
      <c r="P76" s="14">
        <v>0.37913411766975802</v>
      </c>
      <c r="Q76" s="14">
        <v>0.37888492867396201</v>
      </c>
      <c r="R76" s="14"/>
      <c r="S76" s="14">
        <v>0.32395818388827402</v>
      </c>
      <c r="T76" s="14">
        <v>0.35981737727711</v>
      </c>
      <c r="U76" s="14">
        <v>0.304373570721094</v>
      </c>
      <c r="V76" s="14">
        <v>0.34307124834293601</v>
      </c>
      <c r="W76" s="14">
        <v>0.35120540345234702</v>
      </c>
      <c r="X76" s="14">
        <v>0.42972364879969299</v>
      </c>
      <c r="Y76" s="14">
        <v>0.31204449228674003</v>
      </c>
      <c r="Z76" s="14">
        <v>0.33594316430695498</v>
      </c>
      <c r="AA76" s="14">
        <v>0.34535760210877497</v>
      </c>
      <c r="AB76" s="14">
        <v>0.333532221425209</v>
      </c>
      <c r="AC76" s="14">
        <v>0.38619575980478699</v>
      </c>
      <c r="AD76" s="14">
        <v>0.46162083241445601</v>
      </c>
      <c r="AE76" s="14"/>
      <c r="AF76" s="14">
        <v>0.48418307243137798</v>
      </c>
      <c r="AG76" s="14">
        <v>0.43675438717389298</v>
      </c>
      <c r="AH76" s="14">
        <v>0.33793696539395501</v>
      </c>
      <c r="AI76" s="14">
        <v>0.35221227673255701</v>
      </c>
      <c r="AJ76" s="14">
        <v>0.37372261770977799</v>
      </c>
      <c r="AK76" s="14">
        <v>0.33809340358821299</v>
      </c>
      <c r="AL76" s="14">
        <v>0.29787661158034201</v>
      </c>
      <c r="AM76" s="14">
        <v>0.42062933714176498</v>
      </c>
      <c r="AN76" s="14">
        <v>0.31745128729292998</v>
      </c>
      <c r="AO76" s="14">
        <v>0.304056172049395</v>
      </c>
      <c r="AP76" s="14">
        <v>0.31228580028734898</v>
      </c>
      <c r="AQ76" s="14">
        <v>0.29976466395694501</v>
      </c>
      <c r="AR76" s="14">
        <v>0.30789771015907502</v>
      </c>
      <c r="AS76" s="14">
        <v>0.27743260624660898</v>
      </c>
      <c r="AT76" s="14">
        <v>0.166633131185871</v>
      </c>
      <c r="AU76" s="14">
        <v>0.29933585687069503</v>
      </c>
      <c r="AV76" s="14"/>
      <c r="AW76" s="14">
        <v>0.32017110028048101</v>
      </c>
      <c r="AX76" s="14">
        <v>0.38985539662166702</v>
      </c>
      <c r="AY76" s="14"/>
      <c r="AZ76" s="14">
        <v>0.311651228288645</v>
      </c>
      <c r="BA76" s="14">
        <v>0.35952534257126301</v>
      </c>
      <c r="BB76" s="14" t="s">
        <v>98</v>
      </c>
      <c r="BC76" s="14">
        <v>0.37361216683114101</v>
      </c>
      <c r="BD76" s="14">
        <v>0.338268730103638</v>
      </c>
      <c r="BE76" s="14">
        <v>0.36943087167842298</v>
      </c>
      <c r="BF76" s="14">
        <v>0.57431093585809601</v>
      </c>
      <c r="BG76" s="14"/>
      <c r="BH76" s="14">
        <v>0.28972097855456302</v>
      </c>
      <c r="BI76" s="14">
        <v>0.32250328272282802</v>
      </c>
      <c r="BJ76" s="14">
        <v>0.52586532467091496</v>
      </c>
      <c r="BK76" s="14"/>
      <c r="BL76" s="14">
        <v>0.27041697212008098</v>
      </c>
      <c r="BM76" s="14">
        <v>0.35139496421871502</v>
      </c>
      <c r="BN76" s="14">
        <v>0.26006406854715203</v>
      </c>
      <c r="BO76" s="14">
        <v>0.32127674800297801</v>
      </c>
      <c r="BP76" s="14">
        <v>0.52691892857774303</v>
      </c>
      <c r="BQ76" s="14"/>
      <c r="BR76" s="14">
        <v>0.293941720386725</v>
      </c>
      <c r="BS76" s="14">
        <v>0.341203754320141</v>
      </c>
      <c r="BT76" s="14">
        <v>0.227022806414654</v>
      </c>
    </row>
    <row r="77" spans="2:72" x14ac:dyDescent="0.25">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row>
    <row r="78" spans="2:72" x14ac:dyDescent="0.25">
      <c r="B78" s="6" t="s">
        <v>124</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row>
    <row r="79" spans="2:72" x14ac:dyDescent="0.25">
      <c r="B79" s="23" t="s">
        <v>96</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row>
    <row r="80" spans="2:72" x14ac:dyDescent="0.25">
      <c r="B80" t="s">
        <v>115</v>
      </c>
      <c r="C80" s="14">
        <v>0.32173267024657398</v>
      </c>
      <c r="D80" s="14">
        <v>0.34107903513190801</v>
      </c>
      <c r="E80" s="14">
        <v>0.30505785556297199</v>
      </c>
      <c r="F80" s="14"/>
      <c r="G80" s="14">
        <v>0.29197990526430401</v>
      </c>
      <c r="H80" s="14">
        <v>0.38897211474208998</v>
      </c>
      <c r="I80" s="14">
        <v>0.31305889820364602</v>
      </c>
      <c r="J80" s="14">
        <v>0.33569490612219799</v>
      </c>
      <c r="K80" s="14">
        <v>0.31178237333597603</v>
      </c>
      <c r="L80" s="14">
        <v>0.28953319589297699</v>
      </c>
      <c r="M80" s="14"/>
      <c r="N80" s="14">
        <v>0.35148507538064799</v>
      </c>
      <c r="O80" s="14">
        <v>0.30164410130934</v>
      </c>
      <c r="P80" s="14">
        <v>0.32220780189121001</v>
      </c>
      <c r="Q80" s="14">
        <v>0.31318248188644299</v>
      </c>
      <c r="R80" s="14"/>
      <c r="S80" s="14">
        <v>0.37404278694991799</v>
      </c>
      <c r="T80" s="14">
        <v>0.318324371037912</v>
      </c>
      <c r="U80" s="14">
        <v>0.320201219527256</v>
      </c>
      <c r="V80" s="14">
        <v>0.30188934621979102</v>
      </c>
      <c r="W80" s="14">
        <v>0.31503075754261101</v>
      </c>
      <c r="X80" s="14">
        <v>0.296932713795172</v>
      </c>
      <c r="Y80" s="14">
        <v>0.31635950328211299</v>
      </c>
      <c r="Z80" s="14">
        <v>0.32157794728154698</v>
      </c>
      <c r="AA80" s="14">
        <v>0.35964445166916797</v>
      </c>
      <c r="AB80" s="14">
        <v>0.32066598589030698</v>
      </c>
      <c r="AC80" s="14">
        <v>0.27974358411769501</v>
      </c>
      <c r="AD80" s="14">
        <v>0.19394061809721999</v>
      </c>
      <c r="AE80" s="14"/>
      <c r="AF80" s="14">
        <v>0.392469269704872</v>
      </c>
      <c r="AG80" s="14">
        <v>0.372261733001086</v>
      </c>
      <c r="AH80" s="14">
        <v>0.28010573901089703</v>
      </c>
      <c r="AI80" s="14">
        <v>0.25807224802140299</v>
      </c>
      <c r="AJ80" s="14">
        <v>0.23295983439049001</v>
      </c>
      <c r="AK80" s="14">
        <v>0.34393636638652603</v>
      </c>
      <c r="AL80" s="14">
        <v>0.40791354751200298</v>
      </c>
      <c r="AM80" s="14">
        <v>0.25822699992507098</v>
      </c>
      <c r="AN80" s="14">
        <v>0.36495473416165503</v>
      </c>
      <c r="AO80" s="14">
        <v>0.30639484431986103</v>
      </c>
      <c r="AP80" s="14">
        <v>0.31349532325989599</v>
      </c>
      <c r="AQ80" s="14">
        <v>0.39129651302875501</v>
      </c>
      <c r="AR80" s="14">
        <v>0.35279237429231303</v>
      </c>
      <c r="AS80" s="14">
        <v>0.41128778557384199</v>
      </c>
      <c r="AT80" s="14">
        <v>0.52449780933087597</v>
      </c>
      <c r="AU80" s="14">
        <v>0.44260316710271003</v>
      </c>
      <c r="AV80" s="14"/>
      <c r="AW80" s="14">
        <v>0.32628952069244099</v>
      </c>
      <c r="AX80" s="14">
        <v>0.31570624549298498</v>
      </c>
      <c r="AY80" s="14"/>
      <c r="AZ80" s="14">
        <v>0.31563841502842899</v>
      </c>
      <c r="BA80" s="14">
        <v>0.33005189654790501</v>
      </c>
      <c r="BB80" s="14" t="s">
        <v>98</v>
      </c>
      <c r="BC80" s="14">
        <v>0.36845515149390401</v>
      </c>
      <c r="BD80" s="14">
        <v>0.34447693609706098</v>
      </c>
      <c r="BE80" s="14">
        <v>0.30246635312571502</v>
      </c>
      <c r="BF80" s="14">
        <v>0.22521848492324201</v>
      </c>
      <c r="BG80" s="14"/>
      <c r="BH80" s="14">
        <v>0.32856536304217998</v>
      </c>
      <c r="BI80" s="14">
        <v>0.355094870537004</v>
      </c>
      <c r="BJ80" s="14">
        <v>0.23324862470494601</v>
      </c>
      <c r="BK80" s="14"/>
      <c r="BL80" s="14">
        <v>0.30609948451869301</v>
      </c>
      <c r="BM80" s="14">
        <v>0.39377673024063498</v>
      </c>
      <c r="BN80" s="14">
        <v>0.33995191358171301</v>
      </c>
      <c r="BO80" s="14">
        <v>0.293968378140266</v>
      </c>
      <c r="BP80" s="14">
        <v>0.26224511443723703</v>
      </c>
      <c r="BQ80" s="14"/>
      <c r="BR80" s="14">
        <v>0.31363791606380498</v>
      </c>
      <c r="BS80" s="14">
        <v>0.36372186408783502</v>
      </c>
      <c r="BT80" s="14">
        <v>0.32792969438119302</v>
      </c>
    </row>
    <row r="81" spans="2:72" x14ac:dyDescent="0.25">
      <c r="B81" t="s">
        <v>116</v>
      </c>
      <c r="C81" s="14">
        <v>0.213399951895726</v>
      </c>
      <c r="D81" s="14">
        <v>0.25031429305444403</v>
      </c>
      <c r="E81" s="14">
        <v>0.173877907293707</v>
      </c>
      <c r="F81" s="14"/>
      <c r="G81" s="14">
        <v>0.24408984035015199</v>
      </c>
      <c r="H81" s="14">
        <v>0.20786326999143201</v>
      </c>
      <c r="I81" s="14">
        <v>0.187948622542182</v>
      </c>
      <c r="J81" s="14">
        <v>0.20994461380950799</v>
      </c>
      <c r="K81" s="14">
        <v>0.21330069735204399</v>
      </c>
      <c r="L81" s="14">
        <v>0.220909930245828</v>
      </c>
      <c r="M81" s="14"/>
      <c r="N81" s="14">
        <v>0.250282900788799</v>
      </c>
      <c r="O81" s="14">
        <v>0.22595142482856001</v>
      </c>
      <c r="P81" s="14">
        <v>0.18766226021315699</v>
      </c>
      <c r="Q81" s="14">
        <v>0.18286194088661401</v>
      </c>
      <c r="R81" s="14"/>
      <c r="S81" s="14">
        <v>0.23009585148575101</v>
      </c>
      <c r="T81" s="14">
        <v>0.205742927799626</v>
      </c>
      <c r="U81" s="14">
        <v>0.20538388275675701</v>
      </c>
      <c r="V81" s="14">
        <v>0.20045317113616901</v>
      </c>
      <c r="W81" s="14">
        <v>0.20392033114191399</v>
      </c>
      <c r="X81" s="14">
        <v>0.232151309574672</v>
      </c>
      <c r="Y81" s="14">
        <v>0.204676406456305</v>
      </c>
      <c r="Z81" s="14">
        <v>0.19817741995578</v>
      </c>
      <c r="AA81" s="14">
        <v>0.211168098033581</v>
      </c>
      <c r="AB81" s="14">
        <v>0.216250968837158</v>
      </c>
      <c r="AC81" s="14">
        <v>0.23495390346241299</v>
      </c>
      <c r="AD81" s="14">
        <v>0.20186178704428701</v>
      </c>
      <c r="AE81" s="14"/>
      <c r="AF81" s="14">
        <v>6.9860895964811195E-2</v>
      </c>
      <c r="AG81" s="14">
        <v>0.16378664678148599</v>
      </c>
      <c r="AH81" s="14">
        <v>0.24746031355391301</v>
      </c>
      <c r="AI81" s="14">
        <v>0.21330970511588901</v>
      </c>
      <c r="AJ81" s="14">
        <v>0.23739801653335399</v>
      </c>
      <c r="AK81" s="14">
        <v>0.21802170174839999</v>
      </c>
      <c r="AL81" s="14">
        <v>0.20423746468785001</v>
      </c>
      <c r="AM81" s="14">
        <v>0.225686708027628</v>
      </c>
      <c r="AN81" s="14">
        <v>0.18633231767052499</v>
      </c>
      <c r="AO81" s="14">
        <v>0.18946623739441601</v>
      </c>
      <c r="AP81" s="14">
        <v>0.25589610968614301</v>
      </c>
      <c r="AQ81" s="14">
        <v>0.195361144061348</v>
      </c>
      <c r="AR81" s="14">
        <v>0.22015354799060499</v>
      </c>
      <c r="AS81" s="14">
        <v>0.36771675048807201</v>
      </c>
      <c r="AT81" s="14">
        <v>0.12687773652669301</v>
      </c>
      <c r="AU81" s="14">
        <v>0.216070710429139</v>
      </c>
      <c r="AV81" s="14"/>
      <c r="AW81" s="14">
        <v>0.21279255907187</v>
      </c>
      <c r="AX81" s="14">
        <v>0.21420322757754201</v>
      </c>
      <c r="AY81" s="14"/>
      <c r="AZ81" s="14">
        <v>0.21967504479029501</v>
      </c>
      <c r="BA81" s="14">
        <v>0.222606051355728</v>
      </c>
      <c r="BB81" s="14" t="s">
        <v>98</v>
      </c>
      <c r="BC81" s="14">
        <v>0.16644363596261</v>
      </c>
      <c r="BD81" s="14">
        <v>0.23020111534214999</v>
      </c>
      <c r="BE81" s="14">
        <v>0.20082191538840299</v>
      </c>
      <c r="BF81" s="14">
        <v>0.18100544028057</v>
      </c>
      <c r="BG81" s="14"/>
      <c r="BH81" s="14">
        <v>0.21733463647068799</v>
      </c>
      <c r="BI81" s="14">
        <v>0.21177641926038199</v>
      </c>
      <c r="BJ81" s="14">
        <v>0.18124153848515001</v>
      </c>
      <c r="BK81" s="14"/>
      <c r="BL81" s="14">
        <v>0.25711593187644799</v>
      </c>
      <c r="BM81" s="14">
        <v>0.17825889378984999</v>
      </c>
      <c r="BN81" s="14">
        <v>0.21118695234908699</v>
      </c>
      <c r="BO81" s="14">
        <v>0.25847297627087101</v>
      </c>
      <c r="BP81" s="14">
        <v>0.14956092968891399</v>
      </c>
      <c r="BQ81" s="14"/>
      <c r="BR81" s="14">
        <v>0.26343773663618703</v>
      </c>
      <c r="BS81" s="14">
        <v>0.19895650645742899</v>
      </c>
      <c r="BT81" s="14">
        <v>0.240281164340204</v>
      </c>
    </row>
    <row r="82" spans="2:72" x14ac:dyDescent="0.25">
      <c r="B82" t="s">
        <v>117</v>
      </c>
      <c r="C82" s="14">
        <v>0.46486737785769999</v>
      </c>
      <c r="D82" s="14">
        <v>0.40860667181364801</v>
      </c>
      <c r="E82" s="14">
        <v>0.52106423714332195</v>
      </c>
      <c r="F82" s="14"/>
      <c r="G82" s="14">
        <v>0.46393025438554403</v>
      </c>
      <c r="H82" s="14">
        <v>0.40316461526647801</v>
      </c>
      <c r="I82" s="14">
        <v>0.49899247925417201</v>
      </c>
      <c r="J82" s="14">
        <v>0.45436048006829299</v>
      </c>
      <c r="K82" s="14">
        <v>0.47491692931197999</v>
      </c>
      <c r="L82" s="14">
        <v>0.48955687386119501</v>
      </c>
      <c r="M82" s="14"/>
      <c r="N82" s="14">
        <v>0.398232023830554</v>
      </c>
      <c r="O82" s="14">
        <v>0.47240447386209999</v>
      </c>
      <c r="P82" s="14">
        <v>0.49012993789563303</v>
      </c>
      <c r="Q82" s="14">
        <v>0.50395557722694295</v>
      </c>
      <c r="R82" s="14"/>
      <c r="S82" s="14">
        <v>0.39586136156433099</v>
      </c>
      <c r="T82" s="14">
        <v>0.475932701162462</v>
      </c>
      <c r="U82" s="14">
        <v>0.47441489771598699</v>
      </c>
      <c r="V82" s="14">
        <v>0.49765748264403997</v>
      </c>
      <c r="W82" s="14">
        <v>0.481048911315475</v>
      </c>
      <c r="X82" s="14">
        <v>0.470915976630156</v>
      </c>
      <c r="Y82" s="14">
        <v>0.47896409026158199</v>
      </c>
      <c r="Z82" s="14">
        <v>0.48024463276267298</v>
      </c>
      <c r="AA82" s="14">
        <v>0.42918745029725103</v>
      </c>
      <c r="AB82" s="14">
        <v>0.46308304527253502</v>
      </c>
      <c r="AC82" s="14">
        <v>0.48530251241989297</v>
      </c>
      <c r="AD82" s="14">
        <v>0.604197594858492</v>
      </c>
      <c r="AE82" s="14"/>
      <c r="AF82" s="14">
        <v>0.53766983433031601</v>
      </c>
      <c r="AG82" s="14">
        <v>0.46395162021742797</v>
      </c>
      <c r="AH82" s="14">
        <v>0.47243394743519002</v>
      </c>
      <c r="AI82" s="14">
        <v>0.52861804686270797</v>
      </c>
      <c r="AJ82" s="14">
        <v>0.52964214907615603</v>
      </c>
      <c r="AK82" s="14">
        <v>0.43804193186507501</v>
      </c>
      <c r="AL82" s="14">
        <v>0.38784898780014698</v>
      </c>
      <c r="AM82" s="14">
        <v>0.51608629204730105</v>
      </c>
      <c r="AN82" s="14">
        <v>0.44871294816781998</v>
      </c>
      <c r="AO82" s="14">
        <v>0.50413891828572299</v>
      </c>
      <c r="AP82" s="14">
        <v>0.430608567053961</v>
      </c>
      <c r="AQ82" s="14">
        <v>0.41334234290989702</v>
      </c>
      <c r="AR82" s="14">
        <v>0.42705407771708198</v>
      </c>
      <c r="AS82" s="14">
        <v>0.220995463938086</v>
      </c>
      <c r="AT82" s="14">
        <v>0.34862445414242998</v>
      </c>
      <c r="AU82" s="14">
        <v>0.34132612246815103</v>
      </c>
      <c r="AV82" s="14"/>
      <c r="AW82" s="14">
        <v>0.460917920235689</v>
      </c>
      <c r="AX82" s="14">
        <v>0.47009052692947301</v>
      </c>
      <c r="AY82" s="14"/>
      <c r="AZ82" s="14">
        <v>0.46468654018127498</v>
      </c>
      <c r="BA82" s="14">
        <v>0.44734205209636702</v>
      </c>
      <c r="BB82" s="14" t="s">
        <v>98</v>
      </c>
      <c r="BC82" s="14">
        <v>0.46510121254348602</v>
      </c>
      <c r="BD82" s="14">
        <v>0.42532194856078898</v>
      </c>
      <c r="BE82" s="14">
        <v>0.49671173148588199</v>
      </c>
      <c r="BF82" s="14">
        <v>0.59377607479618799</v>
      </c>
      <c r="BG82" s="14"/>
      <c r="BH82" s="14">
        <v>0.45410000048713201</v>
      </c>
      <c r="BI82" s="14">
        <v>0.43312871020261401</v>
      </c>
      <c r="BJ82" s="14">
        <v>0.58550983680990298</v>
      </c>
      <c r="BK82" s="14"/>
      <c r="BL82" s="14">
        <v>0.436784583604859</v>
      </c>
      <c r="BM82" s="14">
        <v>0.42796437596951398</v>
      </c>
      <c r="BN82" s="14">
        <v>0.44886113406920097</v>
      </c>
      <c r="BO82" s="14">
        <v>0.44755864558886199</v>
      </c>
      <c r="BP82" s="14">
        <v>0.58819395587384904</v>
      </c>
      <c r="BQ82" s="14"/>
      <c r="BR82" s="14">
        <v>0.422924347300008</v>
      </c>
      <c r="BS82" s="14">
        <v>0.43732162945473702</v>
      </c>
      <c r="BT82" s="14">
        <v>0.43178914127860302</v>
      </c>
    </row>
    <row r="83" spans="2:72" x14ac:dyDescent="0.25">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row>
    <row r="84" spans="2:72" x14ac:dyDescent="0.25">
      <c r="B84" s="6" t="s">
        <v>133</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row>
    <row r="85" spans="2:72" x14ac:dyDescent="0.25">
      <c r="B85" s="23" t="s">
        <v>96</v>
      </c>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row>
    <row r="86" spans="2:72" x14ac:dyDescent="0.25">
      <c r="B86" t="s">
        <v>125</v>
      </c>
      <c r="C86" s="14">
        <v>0.390534711407441</v>
      </c>
      <c r="D86" s="14">
        <v>0.37292286371771699</v>
      </c>
      <c r="E86" s="14">
        <v>0.404528152387363</v>
      </c>
      <c r="F86" s="14"/>
      <c r="G86" s="14">
        <v>0.48035876029996799</v>
      </c>
      <c r="H86" s="14">
        <v>0.38117153997668202</v>
      </c>
      <c r="I86" s="14">
        <v>0.36722661410339003</v>
      </c>
      <c r="J86" s="14">
        <v>0.39641990385132603</v>
      </c>
      <c r="K86" s="14">
        <v>0.418895080729279</v>
      </c>
      <c r="L86" s="14">
        <v>0.333045457911257</v>
      </c>
      <c r="M86" s="14"/>
      <c r="N86" s="14">
        <v>0.34647855701215702</v>
      </c>
      <c r="O86" s="14">
        <v>0.38748373071185999</v>
      </c>
      <c r="P86" s="14">
        <v>0.37988755057761298</v>
      </c>
      <c r="Q86" s="14">
        <v>0.45314458851942602</v>
      </c>
      <c r="R86" s="14"/>
      <c r="S86" s="14">
        <v>0.43159890825407599</v>
      </c>
      <c r="T86" s="14">
        <v>0.364468637815205</v>
      </c>
      <c r="U86" s="14">
        <v>0.42473720089214501</v>
      </c>
      <c r="V86" s="14">
        <v>0.35786539103241899</v>
      </c>
      <c r="W86" s="14">
        <v>0.34258258969092698</v>
      </c>
      <c r="X86" s="14">
        <v>0.35671075540647201</v>
      </c>
      <c r="Y86" s="14">
        <v>0.36835045382611897</v>
      </c>
      <c r="Z86" s="14">
        <v>0.40179320374792599</v>
      </c>
      <c r="AA86" s="14">
        <v>0.392906812532204</v>
      </c>
      <c r="AB86" s="14">
        <v>0.38696512785393999</v>
      </c>
      <c r="AC86" s="14">
        <v>0.48090479529407298</v>
      </c>
      <c r="AD86" s="14">
        <v>0.42733888551974097</v>
      </c>
      <c r="AE86" s="14"/>
      <c r="AF86" s="14">
        <v>0.53995643471774002</v>
      </c>
      <c r="AG86" s="14">
        <v>0.51723918997859997</v>
      </c>
      <c r="AH86" s="14">
        <v>0.45161037680785698</v>
      </c>
      <c r="AI86" s="14">
        <v>0.425651540765287</v>
      </c>
      <c r="AJ86" s="14">
        <v>0.36658685136602798</v>
      </c>
      <c r="AK86" s="14">
        <v>0.38177247816571902</v>
      </c>
      <c r="AL86" s="14">
        <v>0.37503031274353299</v>
      </c>
      <c r="AM86" s="14">
        <v>0.44434270367684098</v>
      </c>
      <c r="AN86" s="14">
        <v>0.35351901245343798</v>
      </c>
      <c r="AO86" s="14">
        <v>0.35815105832115102</v>
      </c>
      <c r="AP86" s="14">
        <v>0.385405375358637</v>
      </c>
      <c r="AQ86" s="14">
        <v>0.35166091327680798</v>
      </c>
      <c r="AR86" s="14">
        <v>0.294821818219835</v>
      </c>
      <c r="AS86" s="14">
        <v>0.337760608919078</v>
      </c>
      <c r="AT86" s="14">
        <v>0.31665982162775702</v>
      </c>
      <c r="AU86" s="14">
        <v>0.36349515533888299</v>
      </c>
      <c r="AV86" s="14"/>
      <c r="AW86" s="14">
        <v>0.38053888223747501</v>
      </c>
      <c r="AX86" s="14">
        <v>0.40375417363428601</v>
      </c>
      <c r="AY86" s="14"/>
      <c r="AZ86" s="14">
        <v>0.343284446507297</v>
      </c>
      <c r="BA86" s="14">
        <v>0.35639903333380002</v>
      </c>
      <c r="BB86" s="14" t="s">
        <v>98</v>
      </c>
      <c r="BC86" s="14">
        <v>0.51298186414243396</v>
      </c>
      <c r="BD86" s="14">
        <v>0.46964908404011302</v>
      </c>
      <c r="BE86" s="14">
        <v>0.43430479085683898</v>
      </c>
      <c r="BF86" s="14">
        <v>0.47332624721842997</v>
      </c>
      <c r="BG86" s="14"/>
      <c r="BH86" s="14">
        <v>0.35876873872638898</v>
      </c>
      <c r="BI86" s="14">
        <v>0.420106531627226</v>
      </c>
      <c r="BJ86" s="14">
        <v>0.32528549571913101</v>
      </c>
      <c r="BK86" s="14"/>
      <c r="BL86" s="14">
        <v>0.30030518909541098</v>
      </c>
      <c r="BM86" s="14">
        <v>0.48392673733194902</v>
      </c>
      <c r="BN86" s="14">
        <v>0.361642143625648</v>
      </c>
      <c r="BO86" s="14">
        <v>0.404279818274626</v>
      </c>
      <c r="BP86" s="14">
        <v>0.34825829969875699</v>
      </c>
      <c r="BQ86" s="14"/>
      <c r="BR86" s="14">
        <v>0.29240911448663398</v>
      </c>
      <c r="BS86" s="14">
        <v>0.47485367955061902</v>
      </c>
      <c r="BT86" s="14">
        <v>0.34978670734700301</v>
      </c>
    </row>
    <row r="87" spans="2:72" x14ac:dyDescent="0.25">
      <c r="B87" t="s">
        <v>126</v>
      </c>
      <c r="C87" s="14">
        <v>0.338259060929822</v>
      </c>
      <c r="D87" s="14">
        <v>0.343391705711517</v>
      </c>
      <c r="E87" s="14">
        <v>0.33558982285333</v>
      </c>
      <c r="F87" s="14"/>
      <c r="G87" s="14">
        <v>0.330469724008493</v>
      </c>
      <c r="H87" s="14">
        <v>0.37518246486928802</v>
      </c>
      <c r="I87" s="14">
        <v>0.33673984593948902</v>
      </c>
      <c r="J87" s="14">
        <v>0.30383073987637399</v>
      </c>
      <c r="K87" s="14">
        <v>0.308166423964291</v>
      </c>
      <c r="L87" s="14">
        <v>0.36289545391619699</v>
      </c>
      <c r="M87" s="14"/>
      <c r="N87" s="14">
        <v>0.382272059891545</v>
      </c>
      <c r="O87" s="14">
        <v>0.32872936611527398</v>
      </c>
      <c r="P87" s="14">
        <v>0.32667453635104798</v>
      </c>
      <c r="Q87" s="14">
        <v>0.31146391625630598</v>
      </c>
      <c r="R87" s="14"/>
      <c r="S87" s="14">
        <v>0.32464511879472702</v>
      </c>
      <c r="T87" s="14">
        <v>0.38919225890568598</v>
      </c>
      <c r="U87" s="14">
        <v>0.30857468785139502</v>
      </c>
      <c r="V87" s="14">
        <v>0.33584306417644499</v>
      </c>
      <c r="W87" s="14">
        <v>0.37151211568904802</v>
      </c>
      <c r="X87" s="14">
        <v>0.38175894998388499</v>
      </c>
      <c r="Y87" s="14">
        <v>0.35455424704354699</v>
      </c>
      <c r="Z87" s="14">
        <v>0.357176293063797</v>
      </c>
      <c r="AA87" s="14">
        <v>0.31886696535665598</v>
      </c>
      <c r="AB87" s="14">
        <v>0.28208073467088501</v>
      </c>
      <c r="AC87" s="14">
        <v>0.28644975572406201</v>
      </c>
      <c r="AD87" s="14">
        <v>0.31606334329964603</v>
      </c>
      <c r="AE87" s="14"/>
      <c r="AF87" s="14">
        <v>0.284099280437076</v>
      </c>
      <c r="AG87" s="14">
        <v>0.26387468845159001</v>
      </c>
      <c r="AH87" s="14">
        <v>0.33455583568702402</v>
      </c>
      <c r="AI87" s="14">
        <v>0.34591918114974601</v>
      </c>
      <c r="AJ87" s="14">
        <v>0.33406980495996602</v>
      </c>
      <c r="AK87" s="14">
        <v>0.31984766512475099</v>
      </c>
      <c r="AL87" s="14">
        <v>0.32982381596439098</v>
      </c>
      <c r="AM87" s="14">
        <v>0.33432172319526798</v>
      </c>
      <c r="AN87" s="14">
        <v>0.31689758118361</v>
      </c>
      <c r="AO87" s="14">
        <v>0.29288482471344202</v>
      </c>
      <c r="AP87" s="14">
        <v>0.35978469715477401</v>
      </c>
      <c r="AQ87" s="14">
        <v>0.38592221012649502</v>
      </c>
      <c r="AR87" s="14">
        <v>0.30167365242552002</v>
      </c>
      <c r="AS87" s="14">
        <v>0.40164341361511602</v>
      </c>
      <c r="AT87" s="14">
        <v>0.43150626880626203</v>
      </c>
      <c r="AU87" s="14">
        <v>0.44011372243403801</v>
      </c>
      <c r="AV87" s="14"/>
      <c r="AW87" s="14">
        <v>0.33669610036880399</v>
      </c>
      <c r="AX87" s="14">
        <v>0.340326072855207</v>
      </c>
      <c r="AY87" s="14"/>
      <c r="AZ87" s="14">
        <v>0.34955712879241702</v>
      </c>
      <c r="BA87" s="14">
        <v>0.35224066468390097</v>
      </c>
      <c r="BB87" s="14" t="s">
        <v>98</v>
      </c>
      <c r="BC87" s="14">
        <v>0.26845993625111197</v>
      </c>
      <c r="BD87" s="14">
        <v>0.34842738469907297</v>
      </c>
      <c r="BE87" s="14">
        <v>0.32439703617153798</v>
      </c>
      <c r="BF87" s="14">
        <v>0.32274905089731798</v>
      </c>
      <c r="BG87" s="14"/>
      <c r="BH87" s="14">
        <v>0.336319256401171</v>
      </c>
      <c r="BI87" s="14">
        <v>0.33754261536908797</v>
      </c>
      <c r="BJ87" s="14">
        <v>0.35521682453464698</v>
      </c>
      <c r="BK87" s="14"/>
      <c r="BL87" s="14">
        <v>0.36623034217182598</v>
      </c>
      <c r="BM87" s="14">
        <v>0.32504061591822803</v>
      </c>
      <c r="BN87" s="14">
        <v>0.35521893578167102</v>
      </c>
      <c r="BO87" s="14">
        <v>0.30750748333086297</v>
      </c>
      <c r="BP87" s="14">
        <v>0.31331427027463699</v>
      </c>
      <c r="BQ87" s="14"/>
      <c r="BR87" s="14">
        <v>0.36319513950762999</v>
      </c>
      <c r="BS87" s="14">
        <v>0.32894375110555801</v>
      </c>
      <c r="BT87" s="14">
        <v>0.39114089503604499</v>
      </c>
    </row>
    <row r="88" spans="2:72" x14ac:dyDescent="0.25">
      <c r="B88" t="s">
        <v>127</v>
      </c>
      <c r="C88" s="14">
        <v>0.14948595072284401</v>
      </c>
      <c r="D88" s="14">
        <v>0.147886817674723</v>
      </c>
      <c r="E88" s="14">
        <v>0.15107585982424901</v>
      </c>
      <c r="F88" s="14"/>
      <c r="G88" s="14">
        <v>0.13831178144167</v>
      </c>
      <c r="H88" s="14">
        <v>0.122015948710975</v>
      </c>
      <c r="I88" s="14">
        <v>0.17491768387930801</v>
      </c>
      <c r="J88" s="14">
        <v>0.16219437279769799</v>
      </c>
      <c r="K88" s="14">
        <v>0.13404240291602701</v>
      </c>
      <c r="L88" s="14">
        <v>0.158598843015266</v>
      </c>
      <c r="M88" s="14"/>
      <c r="N88" s="14">
        <v>0.13258700065162399</v>
      </c>
      <c r="O88" s="14">
        <v>0.15308630346918201</v>
      </c>
      <c r="P88" s="14">
        <v>0.171670055441145</v>
      </c>
      <c r="Q88" s="14">
        <v>0.14687674791206901</v>
      </c>
      <c r="R88" s="14"/>
      <c r="S88" s="14">
        <v>0.16705151756533099</v>
      </c>
      <c r="T88" s="14">
        <v>0.127046974257124</v>
      </c>
      <c r="U88" s="14">
        <v>0.148445186440748</v>
      </c>
      <c r="V88" s="14">
        <v>0.15101642667800599</v>
      </c>
      <c r="W88" s="14">
        <v>0.154767307361071</v>
      </c>
      <c r="X88" s="14">
        <v>0.110370859567633</v>
      </c>
      <c r="Y88" s="14">
        <v>0.119104685623629</v>
      </c>
      <c r="Z88" s="14">
        <v>0.117555577732517</v>
      </c>
      <c r="AA88" s="14">
        <v>0.17815421496094999</v>
      </c>
      <c r="AB88" s="14">
        <v>0.221250917840145</v>
      </c>
      <c r="AC88" s="14">
        <v>0.13974767688331299</v>
      </c>
      <c r="AD88" s="14">
        <v>8.7454784769694496E-2</v>
      </c>
      <c r="AE88" s="14"/>
      <c r="AF88" s="14">
        <v>0.11964550897182299</v>
      </c>
      <c r="AG88" s="14">
        <v>0.16660780851037801</v>
      </c>
      <c r="AH88" s="14">
        <v>0.121479695122232</v>
      </c>
      <c r="AI88" s="14">
        <v>0.14612805883650701</v>
      </c>
      <c r="AJ88" s="14">
        <v>0.16236809436555899</v>
      </c>
      <c r="AK88" s="14">
        <v>0.180213971468422</v>
      </c>
      <c r="AL88" s="14">
        <v>0.19338792442192701</v>
      </c>
      <c r="AM88" s="14">
        <v>9.8883231511699296E-2</v>
      </c>
      <c r="AN88" s="14">
        <v>0.183285646782614</v>
      </c>
      <c r="AO88" s="14">
        <v>0.18771440850818399</v>
      </c>
      <c r="AP88" s="14">
        <v>0.13739799861533999</v>
      </c>
      <c r="AQ88" s="14">
        <v>9.0265377637278904E-2</v>
      </c>
      <c r="AR88" s="14">
        <v>0.190997246447658</v>
      </c>
      <c r="AS88" s="14">
        <v>6.6631241937329999E-2</v>
      </c>
      <c r="AT88" s="14">
        <v>0.11532961415344101</v>
      </c>
      <c r="AU88" s="14">
        <v>5.4455077740474499E-2</v>
      </c>
      <c r="AV88" s="14"/>
      <c r="AW88" s="14">
        <v>0.147702973268173</v>
      </c>
      <c r="AX88" s="14">
        <v>0.151843934509138</v>
      </c>
      <c r="AY88" s="14"/>
      <c r="AZ88" s="14">
        <v>0.156475375100604</v>
      </c>
      <c r="BA88" s="14">
        <v>0.157698884029632</v>
      </c>
      <c r="BB88" s="14" t="s">
        <v>98</v>
      </c>
      <c r="BC88" s="14">
        <v>9.3015697085384694E-2</v>
      </c>
      <c r="BD88" s="14">
        <v>0.12731871400417999</v>
      </c>
      <c r="BE88" s="14">
        <v>0.15316997055839199</v>
      </c>
      <c r="BF88" s="14">
        <v>0.13511452673961</v>
      </c>
      <c r="BG88" s="14"/>
      <c r="BH88" s="14">
        <v>0.15369459974320401</v>
      </c>
      <c r="BI88" s="14">
        <v>0.13987889129065301</v>
      </c>
      <c r="BJ88" s="14">
        <v>0.183782959450634</v>
      </c>
      <c r="BK88" s="14"/>
      <c r="BL88" s="14">
        <v>0.17452243037274101</v>
      </c>
      <c r="BM88" s="14">
        <v>0.117248056021741</v>
      </c>
      <c r="BN88" s="14">
        <v>0.17345985110543</v>
      </c>
      <c r="BO88" s="14">
        <v>0.14750579712054401</v>
      </c>
      <c r="BP88" s="14">
        <v>0.173196677450041</v>
      </c>
      <c r="BQ88" s="14"/>
      <c r="BR88" s="14">
        <v>0.186294899748355</v>
      </c>
      <c r="BS88" s="14">
        <v>0.117269728670705</v>
      </c>
      <c r="BT88" s="14">
        <v>0.17759128487992201</v>
      </c>
    </row>
    <row r="89" spans="2:72" x14ac:dyDescent="0.25">
      <c r="B89" t="s">
        <v>128</v>
      </c>
      <c r="C89" s="14">
        <v>5.96148030954032E-2</v>
      </c>
      <c r="D89" s="14">
        <v>7.0695463662624594E-2</v>
      </c>
      <c r="E89" s="14">
        <v>4.9199399503967602E-2</v>
      </c>
      <c r="F89" s="14"/>
      <c r="G89" s="14">
        <v>2.8067699692656201E-2</v>
      </c>
      <c r="H89" s="14">
        <v>5.4616392494434299E-2</v>
      </c>
      <c r="I89" s="14">
        <v>5.3763483509936899E-2</v>
      </c>
      <c r="J89" s="14">
        <v>6.8602225564443994E-2</v>
      </c>
      <c r="K89" s="14">
        <v>9.1424317927544796E-2</v>
      </c>
      <c r="L89" s="14">
        <v>6.0974105321979097E-2</v>
      </c>
      <c r="M89" s="14"/>
      <c r="N89" s="14">
        <v>7.5240660550312005E-2</v>
      </c>
      <c r="O89" s="14">
        <v>5.8316232294387503E-2</v>
      </c>
      <c r="P89" s="14">
        <v>6.8737307987015994E-2</v>
      </c>
      <c r="Q89" s="14">
        <v>3.3207651708870398E-2</v>
      </c>
      <c r="R89" s="14"/>
      <c r="S89" s="14">
        <v>3.8554542883580102E-2</v>
      </c>
      <c r="T89" s="14">
        <v>6.6093634404960105E-2</v>
      </c>
      <c r="U89" s="14">
        <v>4.0099782517450701E-2</v>
      </c>
      <c r="V89" s="14">
        <v>7.6297719201158104E-2</v>
      </c>
      <c r="W89" s="14">
        <v>5.0016408776808401E-2</v>
      </c>
      <c r="X89" s="14">
        <v>8.1911174113684204E-2</v>
      </c>
      <c r="Y89" s="14">
        <v>8.7038930212605295E-2</v>
      </c>
      <c r="Z89" s="14">
        <v>5.5506785017736003E-2</v>
      </c>
      <c r="AA89" s="14">
        <v>5.7840363381322701E-2</v>
      </c>
      <c r="AB89" s="14">
        <v>4.09860682745865E-2</v>
      </c>
      <c r="AC89" s="14">
        <v>5.0113387019067097E-2</v>
      </c>
      <c r="AD89" s="14">
        <v>9.8126932980548504E-2</v>
      </c>
      <c r="AE89" s="14"/>
      <c r="AF89" s="14">
        <v>0</v>
      </c>
      <c r="AG89" s="14">
        <v>2.85072216986328E-2</v>
      </c>
      <c r="AH89" s="14">
        <v>4.6945323685409303E-2</v>
      </c>
      <c r="AI89" s="14">
        <v>5.2139884817210297E-2</v>
      </c>
      <c r="AJ89" s="14">
        <v>5.2300096430524502E-2</v>
      </c>
      <c r="AK89" s="14">
        <v>4.9638482531099398E-2</v>
      </c>
      <c r="AL89" s="14">
        <v>4.2249945191871703E-2</v>
      </c>
      <c r="AM89" s="14">
        <v>5.72293402863061E-2</v>
      </c>
      <c r="AN89" s="14">
        <v>9.02978049105196E-2</v>
      </c>
      <c r="AO89" s="14">
        <v>5.5027590887127498E-2</v>
      </c>
      <c r="AP89" s="14">
        <v>6.98745328317356E-2</v>
      </c>
      <c r="AQ89" s="14">
        <v>0.107905209216905</v>
      </c>
      <c r="AR89" s="14">
        <v>0.121514481369174</v>
      </c>
      <c r="AS89" s="14">
        <v>0.12733908852463</v>
      </c>
      <c r="AT89" s="14">
        <v>4.56678327560451E-2</v>
      </c>
      <c r="AU89" s="14">
        <v>0.111279360890108</v>
      </c>
      <c r="AV89" s="14"/>
      <c r="AW89" s="14">
        <v>6.8485180111534497E-2</v>
      </c>
      <c r="AX89" s="14">
        <v>4.7883748881817102E-2</v>
      </c>
      <c r="AY89" s="14"/>
      <c r="AZ89" s="14">
        <v>7.8408260831481794E-2</v>
      </c>
      <c r="BA89" s="14">
        <v>7.4498904602533E-2</v>
      </c>
      <c r="BB89" s="14" t="s">
        <v>98</v>
      </c>
      <c r="BC89" s="14">
        <v>7.2665215080570195E-2</v>
      </c>
      <c r="BD89" s="14">
        <v>1.0403745572749199E-2</v>
      </c>
      <c r="BE89" s="14">
        <v>2.9154316612744299E-2</v>
      </c>
      <c r="BF89" s="14">
        <v>2.4632105670685901E-2</v>
      </c>
      <c r="BG89" s="14"/>
      <c r="BH89" s="14">
        <v>7.05672858671028E-2</v>
      </c>
      <c r="BI89" s="14">
        <v>5.4888578348252899E-2</v>
      </c>
      <c r="BJ89" s="14">
        <v>6.2526135556059195E-2</v>
      </c>
      <c r="BK89" s="14"/>
      <c r="BL89" s="14">
        <v>7.9132221581643E-2</v>
      </c>
      <c r="BM89" s="14">
        <v>3.0619316882646599E-2</v>
      </c>
      <c r="BN89" s="14">
        <v>6.8615434192928398E-2</v>
      </c>
      <c r="BO89" s="14">
        <v>7.8011444962112694E-2</v>
      </c>
      <c r="BP89" s="14">
        <v>8.1102810078788695E-2</v>
      </c>
      <c r="BQ89" s="14"/>
      <c r="BR89" s="14">
        <v>8.7075295966778904E-2</v>
      </c>
      <c r="BS89" s="14">
        <v>4.0239311945760498E-2</v>
      </c>
      <c r="BT89" s="14">
        <v>5.2626990421599303E-2</v>
      </c>
    </row>
    <row r="90" spans="2:72" x14ac:dyDescent="0.25">
      <c r="B90" t="s">
        <v>129</v>
      </c>
      <c r="C90" s="14">
        <v>2.8623679518023599E-2</v>
      </c>
      <c r="D90" s="14">
        <v>3.30426497114042E-2</v>
      </c>
      <c r="E90" s="14">
        <v>2.4503658276215399E-2</v>
      </c>
      <c r="F90" s="14"/>
      <c r="G90" s="14">
        <v>2.69839215048274E-3</v>
      </c>
      <c r="H90" s="14">
        <v>2.1260533807548599E-2</v>
      </c>
      <c r="I90" s="14">
        <v>2.92346519996508E-2</v>
      </c>
      <c r="J90" s="14">
        <v>2.7924192416205199E-2</v>
      </c>
      <c r="K90" s="14">
        <v>3.6927604591930799E-2</v>
      </c>
      <c r="L90" s="14">
        <v>4.6496866688588198E-2</v>
      </c>
      <c r="M90" s="14"/>
      <c r="N90" s="14">
        <v>3.9089497619551501E-2</v>
      </c>
      <c r="O90" s="14">
        <v>3.4900970458561997E-2</v>
      </c>
      <c r="P90" s="14">
        <v>2.4892694527835098E-2</v>
      </c>
      <c r="Q90" s="14">
        <v>1.0836080861673101E-2</v>
      </c>
      <c r="R90" s="14"/>
      <c r="S90" s="14">
        <v>2.5247753187352898E-2</v>
      </c>
      <c r="T90" s="14">
        <v>4.0689471398796001E-2</v>
      </c>
      <c r="U90" s="14">
        <v>3.7274823533141599E-2</v>
      </c>
      <c r="V90" s="14">
        <v>1.9243595859575101E-2</v>
      </c>
      <c r="W90" s="14">
        <v>3.1288586855720002E-2</v>
      </c>
      <c r="X90" s="14">
        <v>4.3131921298941403E-2</v>
      </c>
      <c r="Y90" s="14">
        <v>1.5739548895225899E-2</v>
      </c>
      <c r="Z90" s="14">
        <v>2.1249108562774899E-2</v>
      </c>
      <c r="AA90" s="14">
        <v>2.2351634746620101E-2</v>
      </c>
      <c r="AB90" s="14">
        <v>3.2117352165601097E-2</v>
      </c>
      <c r="AC90" s="14">
        <v>1.7611658903377202E-2</v>
      </c>
      <c r="AD90" s="14">
        <v>2.2331852699567101E-2</v>
      </c>
      <c r="AE90" s="14"/>
      <c r="AF90" s="14">
        <v>5.62987758733609E-2</v>
      </c>
      <c r="AG90" s="14">
        <v>0</v>
      </c>
      <c r="AH90" s="14">
        <v>1.8564163524362399E-2</v>
      </c>
      <c r="AI90" s="14">
        <v>4.4989994614348296E-3</v>
      </c>
      <c r="AJ90" s="14">
        <v>3.1819433601860098E-2</v>
      </c>
      <c r="AK90" s="14">
        <v>2.5439375093149402E-2</v>
      </c>
      <c r="AL90" s="14">
        <v>4.15334054085943E-2</v>
      </c>
      <c r="AM90" s="14">
        <v>2.39281933878823E-2</v>
      </c>
      <c r="AN90" s="14">
        <v>4.45258751712415E-2</v>
      </c>
      <c r="AO90" s="14">
        <v>5.70669335416603E-2</v>
      </c>
      <c r="AP90" s="14">
        <v>2.9743686828756302E-2</v>
      </c>
      <c r="AQ90" s="14">
        <v>2.9700626971922699E-2</v>
      </c>
      <c r="AR90" s="14">
        <v>6.4622653511691899E-2</v>
      </c>
      <c r="AS90" s="14">
        <v>4.5616442745485403E-2</v>
      </c>
      <c r="AT90" s="14">
        <v>5.0349368990909901E-2</v>
      </c>
      <c r="AU90" s="14">
        <v>3.0656683596496499E-2</v>
      </c>
      <c r="AV90" s="14"/>
      <c r="AW90" s="14">
        <v>3.3085782472602999E-2</v>
      </c>
      <c r="AX90" s="14">
        <v>2.2722558114549801E-2</v>
      </c>
      <c r="AY90" s="14"/>
      <c r="AZ90" s="14">
        <v>3.9231370921153801E-2</v>
      </c>
      <c r="BA90" s="14">
        <v>3.2353560187575903E-2</v>
      </c>
      <c r="BB90" s="14" t="s">
        <v>98</v>
      </c>
      <c r="BC90" s="14">
        <v>1.7020672631406698E-2</v>
      </c>
      <c r="BD90" s="14">
        <v>2.0514868728483598E-2</v>
      </c>
      <c r="BE90" s="14">
        <v>1.6341679936367801E-2</v>
      </c>
      <c r="BF90" s="14">
        <v>0</v>
      </c>
      <c r="BG90" s="14"/>
      <c r="BH90" s="14">
        <v>5.48935055791578E-2</v>
      </c>
      <c r="BI90" s="14">
        <v>1.82272275367607E-2</v>
      </c>
      <c r="BJ90" s="14">
        <v>0</v>
      </c>
      <c r="BK90" s="14"/>
      <c r="BL90" s="14">
        <v>5.3586902230995798E-2</v>
      </c>
      <c r="BM90" s="14">
        <v>1.5141915732474E-2</v>
      </c>
      <c r="BN90" s="14">
        <v>1.36173246051812E-2</v>
      </c>
      <c r="BO90" s="14">
        <v>6.26954563118549E-2</v>
      </c>
      <c r="BP90" s="14">
        <v>9.7044849876839895E-3</v>
      </c>
      <c r="BQ90" s="14"/>
      <c r="BR90" s="14">
        <v>5.1412880213449398E-2</v>
      </c>
      <c r="BS90" s="14">
        <v>1.57211508525502E-2</v>
      </c>
      <c r="BT90" s="14">
        <v>1.33452774654829E-2</v>
      </c>
    </row>
    <row r="91" spans="2:72" x14ac:dyDescent="0.25">
      <c r="B91" t="s">
        <v>92</v>
      </c>
      <c r="C91" s="14">
        <v>3.3481794326465197E-2</v>
      </c>
      <c r="D91" s="14">
        <v>3.20604995220145E-2</v>
      </c>
      <c r="E91" s="14">
        <v>3.51031071548756E-2</v>
      </c>
      <c r="F91" s="14"/>
      <c r="G91" s="14">
        <v>2.0093642406731199E-2</v>
      </c>
      <c r="H91" s="14">
        <v>4.5753120141073002E-2</v>
      </c>
      <c r="I91" s="14">
        <v>3.8117720568225003E-2</v>
      </c>
      <c r="J91" s="14">
        <v>4.1028565493952299E-2</v>
      </c>
      <c r="K91" s="14">
        <v>1.0544169870928001E-2</v>
      </c>
      <c r="L91" s="14">
        <v>3.7989273146712702E-2</v>
      </c>
      <c r="M91" s="14"/>
      <c r="N91" s="14">
        <v>2.4332224274809602E-2</v>
      </c>
      <c r="O91" s="14">
        <v>3.7483396950734403E-2</v>
      </c>
      <c r="P91" s="14">
        <v>2.8137855115343099E-2</v>
      </c>
      <c r="Q91" s="14">
        <v>4.44710147416566E-2</v>
      </c>
      <c r="R91" s="14"/>
      <c r="S91" s="14">
        <v>1.2902159314932901E-2</v>
      </c>
      <c r="T91" s="14">
        <v>1.2509023218229699E-2</v>
      </c>
      <c r="U91" s="14">
        <v>4.0868318765119802E-2</v>
      </c>
      <c r="V91" s="14">
        <v>5.97338030523962E-2</v>
      </c>
      <c r="W91" s="14">
        <v>4.9832991626425897E-2</v>
      </c>
      <c r="X91" s="14">
        <v>2.6116339629384099E-2</v>
      </c>
      <c r="Y91" s="14">
        <v>5.5212134398874201E-2</v>
      </c>
      <c r="Z91" s="14">
        <v>4.6719031875248999E-2</v>
      </c>
      <c r="AA91" s="14">
        <v>2.98800090222472E-2</v>
      </c>
      <c r="AB91" s="14">
        <v>3.6599799194842401E-2</v>
      </c>
      <c r="AC91" s="14">
        <v>2.51727261761076E-2</v>
      </c>
      <c r="AD91" s="14">
        <v>4.8684200730803401E-2</v>
      </c>
      <c r="AE91" s="14"/>
      <c r="AF91" s="14">
        <v>0</v>
      </c>
      <c r="AG91" s="14">
        <v>2.3771091360800099E-2</v>
      </c>
      <c r="AH91" s="14">
        <v>2.6844605173115699E-2</v>
      </c>
      <c r="AI91" s="14">
        <v>2.5662334969815299E-2</v>
      </c>
      <c r="AJ91" s="14">
        <v>5.2855719276062897E-2</v>
      </c>
      <c r="AK91" s="14">
        <v>4.3088027616859398E-2</v>
      </c>
      <c r="AL91" s="14">
        <v>1.7974596269682501E-2</v>
      </c>
      <c r="AM91" s="14">
        <v>4.1294807942003998E-2</v>
      </c>
      <c r="AN91" s="14">
        <v>1.14740794985769E-2</v>
      </c>
      <c r="AO91" s="14">
        <v>4.9155184028434599E-2</v>
      </c>
      <c r="AP91" s="14">
        <v>1.7793709210756702E-2</v>
      </c>
      <c r="AQ91" s="14">
        <v>3.4545662770591103E-2</v>
      </c>
      <c r="AR91" s="14">
        <v>2.6370148026122201E-2</v>
      </c>
      <c r="AS91" s="14">
        <v>2.1009204258360701E-2</v>
      </c>
      <c r="AT91" s="14">
        <v>4.0487093665585297E-2</v>
      </c>
      <c r="AU91" s="14">
        <v>0</v>
      </c>
      <c r="AV91" s="14"/>
      <c r="AW91" s="14">
        <v>3.3491081541410499E-2</v>
      </c>
      <c r="AX91" s="14">
        <v>3.3469512005001499E-2</v>
      </c>
      <c r="AY91" s="14"/>
      <c r="AZ91" s="14">
        <v>3.3043417847045897E-2</v>
      </c>
      <c r="BA91" s="14">
        <v>2.6808953162557801E-2</v>
      </c>
      <c r="BB91" s="14" t="s">
        <v>98</v>
      </c>
      <c r="BC91" s="14">
        <v>3.5856614809092503E-2</v>
      </c>
      <c r="BD91" s="14">
        <v>2.3686202955400901E-2</v>
      </c>
      <c r="BE91" s="14">
        <v>4.26322058641187E-2</v>
      </c>
      <c r="BF91" s="14">
        <v>4.4178069473956298E-2</v>
      </c>
      <c r="BG91" s="14"/>
      <c r="BH91" s="14">
        <v>2.5756613682975899E-2</v>
      </c>
      <c r="BI91" s="14">
        <v>2.9356155828018898E-2</v>
      </c>
      <c r="BJ91" s="14">
        <v>7.3188584739528301E-2</v>
      </c>
      <c r="BK91" s="14"/>
      <c r="BL91" s="14">
        <v>2.6222914547383201E-2</v>
      </c>
      <c r="BM91" s="14">
        <v>2.8023358112961399E-2</v>
      </c>
      <c r="BN91" s="14">
        <v>2.7446310689142502E-2</v>
      </c>
      <c r="BO91" s="14">
        <v>0</v>
      </c>
      <c r="BP91" s="14">
        <v>7.4423457510091398E-2</v>
      </c>
      <c r="BQ91" s="14"/>
      <c r="BR91" s="14">
        <v>1.9612670077152301E-2</v>
      </c>
      <c r="BS91" s="14">
        <v>2.2972377874807399E-2</v>
      </c>
      <c r="BT91" s="14">
        <v>1.55088448499475E-2</v>
      </c>
    </row>
    <row r="92" spans="2:72" x14ac:dyDescent="0.25">
      <c r="B92" t="s">
        <v>130</v>
      </c>
      <c r="C92" s="14">
        <v>0.72879377233726395</v>
      </c>
      <c r="D92" s="14">
        <v>0.71631456942923399</v>
      </c>
      <c r="E92" s="14">
        <v>0.740117975240693</v>
      </c>
      <c r="F92" s="14"/>
      <c r="G92" s="14">
        <v>0.81082848430846</v>
      </c>
      <c r="H92" s="14">
        <v>0.75635400484596904</v>
      </c>
      <c r="I92" s="14">
        <v>0.70396646004287899</v>
      </c>
      <c r="J92" s="14">
        <v>0.70025064372769996</v>
      </c>
      <c r="K92" s="14">
        <v>0.72706150469357</v>
      </c>
      <c r="L92" s="14">
        <v>0.69594091182745399</v>
      </c>
      <c r="M92" s="14"/>
      <c r="N92" s="14">
        <v>0.72875061690370302</v>
      </c>
      <c r="O92" s="14">
        <v>0.71621309682713497</v>
      </c>
      <c r="P92" s="14">
        <v>0.70656208692866096</v>
      </c>
      <c r="Q92" s="14">
        <v>0.76460850477573095</v>
      </c>
      <c r="R92" s="14"/>
      <c r="S92" s="14">
        <v>0.756244027048803</v>
      </c>
      <c r="T92" s="14">
        <v>0.75366089672088998</v>
      </c>
      <c r="U92" s="14">
        <v>0.73331188874354003</v>
      </c>
      <c r="V92" s="14">
        <v>0.69370845520886404</v>
      </c>
      <c r="W92" s="14">
        <v>0.71409470537997399</v>
      </c>
      <c r="X92" s="14">
        <v>0.73846970539035806</v>
      </c>
      <c r="Y92" s="14">
        <v>0.72290470086966496</v>
      </c>
      <c r="Z92" s="14">
        <v>0.75896949681172299</v>
      </c>
      <c r="AA92" s="14">
        <v>0.71177377788885998</v>
      </c>
      <c r="AB92" s="14">
        <v>0.66904586252482501</v>
      </c>
      <c r="AC92" s="14">
        <v>0.76735455101813499</v>
      </c>
      <c r="AD92" s="14">
        <v>0.743402228819386</v>
      </c>
      <c r="AE92" s="14"/>
      <c r="AF92" s="14">
        <v>0.82405571515481602</v>
      </c>
      <c r="AG92" s="14">
        <v>0.78111387843018998</v>
      </c>
      <c r="AH92" s="14">
        <v>0.78616621249488094</v>
      </c>
      <c r="AI92" s="14">
        <v>0.77157072191503295</v>
      </c>
      <c r="AJ92" s="14">
        <v>0.70065665632599405</v>
      </c>
      <c r="AK92" s="14">
        <v>0.70162014329046996</v>
      </c>
      <c r="AL92" s="14">
        <v>0.70485412870792497</v>
      </c>
      <c r="AM92" s="14">
        <v>0.77866442687210802</v>
      </c>
      <c r="AN92" s="14">
        <v>0.67041659363704798</v>
      </c>
      <c r="AO92" s="14">
        <v>0.65103588303459303</v>
      </c>
      <c r="AP92" s="14">
        <v>0.74519007251341096</v>
      </c>
      <c r="AQ92" s="14">
        <v>0.73758312340330201</v>
      </c>
      <c r="AR92" s="14">
        <v>0.59649547064535502</v>
      </c>
      <c r="AS92" s="14">
        <v>0.73940402253419402</v>
      </c>
      <c r="AT92" s="14">
        <v>0.74816609043401905</v>
      </c>
      <c r="AU92" s="14">
        <v>0.803608877772921</v>
      </c>
      <c r="AV92" s="14"/>
      <c r="AW92" s="14">
        <v>0.71723498260627905</v>
      </c>
      <c r="AX92" s="14">
        <v>0.744080246489493</v>
      </c>
      <c r="AY92" s="14"/>
      <c r="AZ92" s="14">
        <v>0.69284157529971402</v>
      </c>
      <c r="BA92" s="14">
        <v>0.70863969801770199</v>
      </c>
      <c r="BB92" s="14" t="s">
        <v>98</v>
      </c>
      <c r="BC92" s="14">
        <v>0.78144180039354605</v>
      </c>
      <c r="BD92" s="14">
        <v>0.81807646873918605</v>
      </c>
      <c r="BE92" s="14">
        <v>0.75870182702837696</v>
      </c>
      <c r="BF92" s="14">
        <v>0.79607529811574795</v>
      </c>
      <c r="BG92" s="14"/>
      <c r="BH92" s="14">
        <v>0.69508799512755903</v>
      </c>
      <c r="BI92" s="14">
        <v>0.75764914699631503</v>
      </c>
      <c r="BJ92" s="14">
        <v>0.68050232025377899</v>
      </c>
      <c r="BK92" s="14"/>
      <c r="BL92" s="14">
        <v>0.66653553126723697</v>
      </c>
      <c r="BM92" s="14">
        <v>0.80896735325017699</v>
      </c>
      <c r="BN92" s="14">
        <v>0.71686107940731802</v>
      </c>
      <c r="BO92" s="14">
        <v>0.71178730160548898</v>
      </c>
      <c r="BP92" s="14">
        <v>0.66157256997339497</v>
      </c>
      <c r="BQ92" s="14"/>
      <c r="BR92" s="14">
        <v>0.65560425399426403</v>
      </c>
      <c r="BS92" s="14">
        <v>0.80379743065617704</v>
      </c>
      <c r="BT92" s="14">
        <v>0.740927602383048</v>
      </c>
    </row>
    <row r="93" spans="2:72" x14ac:dyDescent="0.25">
      <c r="B93" t="s">
        <v>131</v>
      </c>
      <c r="C93" s="14">
        <v>8.8238482613426705E-2</v>
      </c>
      <c r="D93" s="14">
        <v>0.103738113374029</v>
      </c>
      <c r="E93" s="14">
        <v>7.3703057780183004E-2</v>
      </c>
      <c r="F93" s="14"/>
      <c r="G93" s="14">
        <v>3.0766091843138998E-2</v>
      </c>
      <c r="H93" s="14">
        <v>7.5876926301982894E-2</v>
      </c>
      <c r="I93" s="14">
        <v>8.2998135509587706E-2</v>
      </c>
      <c r="J93" s="14">
        <v>9.6526417980649204E-2</v>
      </c>
      <c r="K93" s="14">
        <v>0.128351922519476</v>
      </c>
      <c r="L93" s="14">
        <v>0.107470972010567</v>
      </c>
      <c r="M93" s="14"/>
      <c r="N93" s="14">
        <v>0.114330158169863</v>
      </c>
      <c r="O93" s="14">
        <v>9.3217202752949493E-2</v>
      </c>
      <c r="P93" s="14">
        <v>9.3630002514851096E-2</v>
      </c>
      <c r="Q93" s="14">
        <v>4.4043732570543503E-2</v>
      </c>
      <c r="R93" s="14"/>
      <c r="S93" s="14">
        <v>6.3802296070933004E-2</v>
      </c>
      <c r="T93" s="14">
        <v>0.106783105803756</v>
      </c>
      <c r="U93" s="14">
        <v>7.7374606050592404E-2</v>
      </c>
      <c r="V93" s="14">
        <v>9.5541315060733198E-2</v>
      </c>
      <c r="W93" s="14">
        <v>8.1304995632528396E-2</v>
      </c>
      <c r="X93" s="14">
        <v>0.12504309541262601</v>
      </c>
      <c r="Y93" s="14">
        <v>0.102778479107831</v>
      </c>
      <c r="Z93" s="14">
        <v>7.6755893580510895E-2</v>
      </c>
      <c r="AA93" s="14">
        <v>8.0191998127942796E-2</v>
      </c>
      <c r="AB93" s="14">
        <v>7.3103420440187597E-2</v>
      </c>
      <c r="AC93" s="14">
        <v>6.7725045922444299E-2</v>
      </c>
      <c r="AD93" s="14">
        <v>0.120458785680116</v>
      </c>
      <c r="AE93" s="14"/>
      <c r="AF93" s="14">
        <v>5.62987758733609E-2</v>
      </c>
      <c r="AG93" s="14">
        <v>2.85072216986328E-2</v>
      </c>
      <c r="AH93" s="14">
        <v>6.5509487209771705E-2</v>
      </c>
      <c r="AI93" s="14">
        <v>5.6638884278645101E-2</v>
      </c>
      <c r="AJ93" s="14">
        <v>8.4119530032384704E-2</v>
      </c>
      <c r="AK93" s="14">
        <v>7.5077857624248803E-2</v>
      </c>
      <c r="AL93" s="14">
        <v>8.3783350600465906E-2</v>
      </c>
      <c r="AM93" s="14">
        <v>8.1157533674188306E-2</v>
      </c>
      <c r="AN93" s="14">
        <v>0.13482368008176099</v>
      </c>
      <c r="AO93" s="14">
        <v>0.11209452442878801</v>
      </c>
      <c r="AP93" s="14">
        <v>9.9618219660491794E-2</v>
      </c>
      <c r="AQ93" s="14">
        <v>0.13760583618882799</v>
      </c>
      <c r="AR93" s="14">
        <v>0.186137134880866</v>
      </c>
      <c r="AS93" s="14">
        <v>0.17295553127011501</v>
      </c>
      <c r="AT93" s="14">
        <v>9.6017201746954994E-2</v>
      </c>
      <c r="AU93" s="14">
        <v>0.14193604448660499</v>
      </c>
      <c r="AV93" s="14"/>
      <c r="AW93" s="14">
        <v>0.101570962584137</v>
      </c>
      <c r="AX93" s="14">
        <v>7.0606306996366899E-2</v>
      </c>
      <c r="AY93" s="14"/>
      <c r="AZ93" s="14">
        <v>0.117639631752636</v>
      </c>
      <c r="BA93" s="14">
        <v>0.106852464790109</v>
      </c>
      <c r="BB93" s="14" t="s">
        <v>98</v>
      </c>
      <c r="BC93" s="14">
        <v>8.9685887711976997E-2</v>
      </c>
      <c r="BD93" s="14">
        <v>3.09186143012328E-2</v>
      </c>
      <c r="BE93" s="14">
        <v>4.5495996549112197E-2</v>
      </c>
      <c r="BF93" s="14">
        <v>2.4632105670685901E-2</v>
      </c>
      <c r="BG93" s="14"/>
      <c r="BH93" s="14">
        <v>0.12546079144626099</v>
      </c>
      <c r="BI93" s="14">
        <v>7.3115805885013693E-2</v>
      </c>
      <c r="BJ93" s="14">
        <v>6.2526135556059195E-2</v>
      </c>
      <c r="BK93" s="14"/>
      <c r="BL93" s="14">
        <v>0.13271912381263901</v>
      </c>
      <c r="BM93" s="14">
        <v>4.5761232615120599E-2</v>
      </c>
      <c r="BN93" s="14">
        <v>8.2232758798109706E-2</v>
      </c>
      <c r="BO93" s="14">
        <v>0.14070690127396801</v>
      </c>
      <c r="BP93" s="14">
        <v>9.0807295066472699E-2</v>
      </c>
      <c r="BQ93" s="14"/>
      <c r="BR93" s="14">
        <v>0.13848817618022799</v>
      </c>
      <c r="BS93" s="14">
        <v>5.5960462798310698E-2</v>
      </c>
      <c r="BT93" s="14">
        <v>6.5972267887082103E-2</v>
      </c>
    </row>
    <row r="94" spans="2:72" x14ac:dyDescent="0.25">
      <c r="B94" t="s">
        <v>132</v>
      </c>
      <c r="C94" s="14">
        <v>0.64055528972383702</v>
      </c>
      <c r="D94" s="14">
        <v>0.61257645605520505</v>
      </c>
      <c r="E94" s="14">
        <v>0.66641491746050996</v>
      </c>
      <c r="F94" s="14"/>
      <c r="G94" s="14">
        <v>0.78006239246532105</v>
      </c>
      <c r="H94" s="14">
        <v>0.68047707854398698</v>
      </c>
      <c r="I94" s="14">
        <v>0.62096832453329198</v>
      </c>
      <c r="J94" s="14">
        <v>0.60372422574705098</v>
      </c>
      <c r="K94" s="14">
        <v>0.59870958217409398</v>
      </c>
      <c r="L94" s="14">
        <v>0.588469939816887</v>
      </c>
      <c r="M94" s="14"/>
      <c r="N94" s="14">
        <v>0.61442045873383899</v>
      </c>
      <c r="O94" s="14">
        <v>0.62299589407418499</v>
      </c>
      <c r="P94" s="14">
        <v>0.61293208441380997</v>
      </c>
      <c r="Q94" s="14">
        <v>0.720564772205188</v>
      </c>
      <c r="R94" s="14"/>
      <c r="S94" s="14">
        <v>0.69244173097786998</v>
      </c>
      <c r="T94" s="14">
        <v>0.64687779091713404</v>
      </c>
      <c r="U94" s="14">
        <v>0.65593728269294804</v>
      </c>
      <c r="V94" s="14">
        <v>0.59816714014813099</v>
      </c>
      <c r="W94" s="14">
        <v>0.63278970974744597</v>
      </c>
      <c r="X94" s="14">
        <v>0.61342660997773202</v>
      </c>
      <c r="Y94" s="14">
        <v>0.62012622176183396</v>
      </c>
      <c r="Z94" s="14">
        <v>0.68221360323121205</v>
      </c>
      <c r="AA94" s="14">
        <v>0.63158177976091701</v>
      </c>
      <c r="AB94" s="14">
        <v>0.59594244208463798</v>
      </c>
      <c r="AC94" s="14">
        <v>0.699629505095691</v>
      </c>
      <c r="AD94" s="14">
        <v>0.62294344313927097</v>
      </c>
      <c r="AE94" s="14"/>
      <c r="AF94" s="14">
        <v>0.76775693928145505</v>
      </c>
      <c r="AG94" s="14">
        <v>0.75260665673155702</v>
      </c>
      <c r="AH94" s="14">
        <v>0.72065672528510905</v>
      </c>
      <c r="AI94" s="14">
        <v>0.71493183763638801</v>
      </c>
      <c r="AJ94" s="14">
        <v>0.61653712629360902</v>
      </c>
      <c r="AK94" s="14">
        <v>0.62654228566622105</v>
      </c>
      <c r="AL94" s="14">
        <v>0.62107077810745903</v>
      </c>
      <c r="AM94" s="14">
        <v>0.69750689319792003</v>
      </c>
      <c r="AN94" s="14">
        <v>0.53559291355528704</v>
      </c>
      <c r="AO94" s="14">
        <v>0.53894135860580505</v>
      </c>
      <c r="AP94" s="14">
        <v>0.64557185285291996</v>
      </c>
      <c r="AQ94" s="14">
        <v>0.59997728721447496</v>
      </c>
      <c r="AR94" s="14">
        <v>0.41035833576448899</v>
      </c>
      <c r="AS94" s="14">
        <v>0.56644849126407804</v>
      </c>
      <c r="AT94" s="14">
        <v>0.652148888687064</v>
      </c>
      <c r="AU94" s="14">
        <v>0.66167283328631599</v>
      </c>
      <c r="AV94" s="14"/>
      <c r="AW94" s="14">
        <v>0.61566402002214204</v>
      </c>
      <c r="AX94" s="14">
        <v>0.67347393949312695</v>
      </c>
      <c r="AY94" s="14"/>
      <c r="AZ94" s="14">
        <v>0.57520194354707899</v>
      </c>
      <c r="BA94" s="14">
        <v>0.60178723322759298</v>
      </c>
      <c r="BB94" s="14" t="s">
        <v>98</v>
      </c>
      <c r="BC94" s="14">
        <v>0.691755912681569</v>
      </c>
      <c r="BD94" s="14">
        <v>0.78715785443795405</v>
      </c>
      <c r="BE94" s="14">
        <v>0.713205830479265</v>
      </c>
      <c r="BF94" s="14">
        <v>0.77144319244506199</v>
      </c>
      <c r="BG94" s="14"/>
      <c r="BH94" s="14">
        <v>0.56962720368129904</v>
      </c>
      <c r="BI94" s="14">
        <v>0.68453334111130104</v>
      </c>
      <c r="BJ94" s="14">
        <v>0.61797618469771898</v>
      </c>
      <c r="BK94" s="14"/>
      <c r="BL94" s="14">
        <v>0.53381640745459902</v>
      </c>
      <c r="BM94" s="14">
        <v>0.763206120635056</v>
      </c>
      <c r="BN94" s="14">
        <v>0.63462832060920904</v>
      </c>
      <c r="BO94" s="14">
        <v>0.57108040033152097</v>
      </c>
      <c r="BP94" s="14">
        <v>0.57076527490692197</v>
      </c>
      <c r="BQ94" s="14"/>
      <c r="BR94" s="14">
        <v>0.51711607781403601</v>
      </c>
      <c r="BS94" s="14">
        <v>0.74783696785786602</v>
      </c>
      <c r="BT94" s="14">
        <v>0.67495533449596601</v>
      </c>
    </row>
    <row r="95" spans="2:72"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row>
    <row r="96" spans="2:72" x14ac:dyDescent="0.25">
      <c r="B96" s="6" t="s">
        <v>134</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row>
    <row r="97" spans="2:72" x14ac:dyDescent="0.25">
      <c r="B97" s="23" t="s">
        <v>96</v>
      </c>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row>
    <row r="98" spans="2:72" x14ac:dyDescent="0.25">
      <c r="B98" t="s">
        <v>125</v>
      </c>
      <c r="C98" s="14">
        <v>0.283508851383937</v>
      </c>
      <c r="D98" s="14">
        <v>0.30759842544111499</v>
      </c>
      <c r="E98" s="14">
        <v>0.25831855957823602</v>
      </c>
      <c r="F98" s="14"/>
      <c r="G98" s="14">
        <v>0.25159553256551598</v>
      </c>
      <c r="H98" s="14">
        <v>0.27975002395923598</v>
      </c>
      <c r="I98" s="14">
        <v>0.25872687351874202</v>
      </c>
      <c r="J98" s="14">
        <v>0.31065463792756298</v>
      </c>
      <c r="K98" s="14">
        <v>0.30523102681533398</v>
      </c>
      <c r="L98" s="14">
        <v>0.29155836970661703</v>
      </c>
      <c r="M98" s="14"/>
      <c r="N98" s="14">
        <v>0.26989612162099802</v>
      </c>
      <c r="O98" s="14">
        <v>0.24386527672246799</v>
      </c>
      <c r="P98" s="14">
        <v>0.26793401731294603</v>
      </c>
      <c r="Q98" s="14">
        <v>0.355836662101222</v>
      </c>
      <c r="R98" s="14"/>
      <c r="S98" s="14">
        <v>0.29698132032526398</v>
      </c>
      <c r="T98" s="14">
        <v>0.30785590883360903</v>
      </c>
      <c r="U98" s="14">
        <v>0.27956226595605599</v>
      </c>
      <c r="V98" s="14">
        <v>0.23508241242400299</v>
      </c>
      <c r="W98" s="14">
        <v>0.23131610582492501</v>
      </c>
      <c r="X98" s="14">
        <v>0.32101350692763803</v>
      </c>
      <c r="Y98" s="14">
        <v>0.23878865067958699</v>
      </c>
      <c r="Z98" s="14">
        <v>0.24736017816143099</v>
      </c>
      <c r="AA98" s="14">
        <v>0.28481842735634</v>
      </c>
      <c r="AB98" s="14">
        <v>0.33016290279506699</v>
      </c>
      <c r="AC98" s="14">
        <v>0.29304779220020899</v>
      </c>
      <c r="AD98" s="14">
        <v>0.28635878838474899</v>
      </c>
      <c r="AE98" s="14"/>
      <c r="AF98" s="14">
        <v>0.24761964017986199</v>
      </c>
      <c r="AG98" s="14">
        <v>0.43426396225512498</v>
      </c>
      <c r="AH98" s="14">
        <v>0.342253526293049</v>
      </c>
      <c r="AI98" s="14">
        <v>0.295222363170483</v>
      </c>
      <c r="AJ98" s="14">
        <v>0.26818464035070499</v>
      </c>
      <c r="AK98" s="14">
        <v>0.24467496098501401</v>
      </c>
      <c r="AL98" s="14">
        <v>0.297649729280828</v>
      </c>
      <c r="AM98" s="14">
        <v>0.35038793621568198</v>
      </c>
      <c r="AN98" s="14">
        <v>0.291886312289244</v>
      </c>
      <c r="AO98" s="14">
        <v>0.189004377402678</v>
      </c>
      <c r="AP98" s="14">
        <v>0.22951239330954601</v>
      </c>
      <c r="AQ98" s="14">
        <v>0.25784477000607098</v>
      </c>
      <c r="AR98" s="14">
        <v>0.30146757634159999</v>
      </c>
      <c r="AS98" s="14">
        <v>0.22113525558012201</v>
      </c>
      <c r="AT98" s="14">
        <v>0.26912387135836702</v>
      </c>
      <c r="AU98" s="14">
        <v>0.31993721062700903</v>
      </c>
      <c r="AV98" s="14"/>
      <c r="AW98" s="14">
        <v>0.28547403088663997</v>
      </c>
      <c r="AX98" s="14">
        <v>0.28090990578740699</v>
      </c>
      <c r="AY98" s="14"/>
      <c r="AZ98" s="14">
        <v>0.26597522283655101</v>
      </c>
      <c r="BA98" s="14">
        <v>0.240684215680668</v>
      </c>
      <c r="BB98" s="14" t="s">
        <v>98</v>
      </c>
      <c r="BC98" s="14">
        <v>0.35020106689267499</v>
      </c>
      <c r="BD98" s="14">
        <v>0.36995168500365899</v>
      </c>
      <c r="BE98" s="14">
        <v>0.32482688059297699</v>
      </c>
      <c r="BF98" s="14">
        <v>0.227520299908715</v>
      </c>
      <c r="BG98" s="14"/>
      <c r="BH98" s="14">
        <v>0.26758605893669002</v>
      </c>
      <c r="BI98" s="14">
        <v>0.32331780423546203</v>
      </c>
      <c r="BJ98" s="14">
        <v>0.239463956552499</v>
      </c>
      <c r="BK98" s="14"/>
      <c r="BL98" s="14">
        <v>0.22877767928392401</v>
      </c>
      <c r="BM98" s="14">
        <v>0.36120613759669601</v>
      </c>
      <c r="BN98" s="14">
        <v>0.30105537043259001</v>
      </c>
      <c r="BO98" s="14">
        <v>0.28549796055728299</v>
      </c>
      <c r="BP98" s="14">
        <v>0.22794454517378299</v>
      </c>
      <c r="BQ98" s="14"/>
      <c r="BR98" s="14">
        <v>0.227354792314648</v>
      </c>
      <c r="BS98" s="14">
        <v>0.338313701757879</v>
      </c>
      <c r="BT98" s="14">
        <v>0.32206874192642998</v>
      </c>
    </row>
    <row r="99" spans="2:72" x14ac:dyDescent="0.25">
      <c r="B99" t="s">
        <v>126</v>
      </c>
      <c r="C99" s="14">
        <v>0.34240020641208602</v>
      </c>
      <c r="D99" s="14">
        <v>0.328514829807804</v>
      </c>
      <c r="E99" s="14">
        <v>0.35728472720683002</v>
      </c>
      <c r="F99" s="14"/>
      <c r="G99" s="14">
        <v>0.37781893159654201</v>
      </c>
      <c r="H99" s="14">
        <v>0.34311453678953402</v>
      </c>
      <c r="I99" s="14">
        <v>0.34346234782952001</v>
      </c>
      <c r="J99" s="14">
        <v>0.31255352662659602</v>
      </c>
      <c r="K99" s="14">
        <v>0.35316901571223103</v>
      </c>
      <c r="L99" s="14">
        <v>0.33419428996863698</v>
      </c>
      <c r="M99" s="14"/>
      <c r="N99" s="14">
        <v>0.39216972929994898</v>
      </c>
      <c r="O99" s="14">
        <v>0.35972324018002899</v>
      </c>
      <c r="P99" s="14">
        <v>0.30553886512323403</v>
      </c>
      <c r="Q99" s="14">
        <v>0.30379215390254699</v>
      </c>
      <c r="R99" s="14"/>
      <c r="S99" s="14">
        <v>0.37616279138136399</v>
      </c>
      <c r="T99" s="14">
        <v>0.38523914231818601</v>
      </c>
      <c r="U99" s="14">
        <v>0.305211321819437</v>
      </c>
      <c r="V99" s="14">
        <v>0.37986098124107398</v>
      </c>
      <c r="W99" s="14">
        <v>0.32251044534052198</v>
      </c>
      <c r="X99" s="14">
        <v>0.34764325013296798</v>
      </c>
      <c r="Y99" s="14">
        <v>0.36992473756451999</v>
      </c>
      <c r="Z99" s="14">
        <v>0.390296785213332</v>
      </c>
      <c r="AA99" s="14">
        <v>0.28819483290884101</v>
      </c>
      <c r="AB99" s="14">
        <v>0.27604081298928701</v>
      </c>
      <c r="AC99" s="14">
        <v>0.33757946835719899</v>
      </c>
      <c r="AD99" s="14">
        <v>0.28399392693030101</v>
      </c>
      <c r="AE99" s="14"/>
      <c r="AF99" s="14">
        <v>0.228130893496031</v>
      </c>
      <c r="AG99" s="14">
        <v>0.24349524627196401</v>
      </c>
      <c r="AH99" s="14">
        <v>0.377223763049304</v>
      </c>
      <c r="AI99" s="14">
        <v>0.30573567644591598</v>
      </c>
      <c r="AJ99" s="14">
        <v>0.34299499407214801</v>
      </c>
      <c r="AK99" s="14">
        <v>0.35209804923724303</v>
      </c>
      <c r="AL99" s="14">
        <v>0.30961907391754701</v>
      </c>
      <c r="AM99" s="14">
        <v>0.31111513139339297</v>
      </c>
      <c r="AN99" s="14">
        <v>0.323840193212449</v>
      </c>
      <c r="AO99" s="14">
        <v>0.42298125808683001</v>
      </c>
      <c r="AP99" s="14">
        <v>0.395870098852866</v>
      </c>
      <c r="AQ99" s="14">
        <v>0.35723097519037</v>
      </c>
      <c r="AR99" s="14">
        <v>0.29321116224742599</v>
      </c>
      <c r="AS99" s="14">
        <v>0.356329153769816</v>
      </c>
      <c r="AT99" s="14">
        <v>0.45279136604017101</v>
      </c>
      <c r="AU99" s="14">
        <v>0.42379601716724902</v>
      </c>
      <c r="AV99" s="14"/>
      <c r="AW99" s="14">
        <v>0.34038919401225198</v>
      </c>
      <c r="AX99" s="14">
        <v>0.34505976591488202</v>
      </c>
      <c r="AY99" s="14"/>
      <c r="AZ99" s="14">
        <v>0.35988651857298498</v>
      </c>
      <c r="BA99" s="14">
        <v>0.347856883273711</v>
      </c>
      <c r="BB99" s="14" t="s">
        <v>98</v>
      </c>
      <c r="BC99" s="14">
        <v>0.35595798654959199</v>
      </c>
      <c r="BD99" s="14">
        <v>0.344732763259335</v>
      </c>
      <c r="BE99" s="14">
        <v>0.30007778929645901</v>
      </c>
      <c r="BF99" s="14">
        <v>0.319069746002831</v>
      </c>
      <c r="BG99" s="14"/>
      <c r="BH99" s="14">
        <v>0.33105707357777198</v>
      </c>
      <c r="BI99" s="14">
        <v>0.35690838733302399</v>
      </c>
      <c r="BJ99" s="14">
        <v>0.29964188753056598</v>
      </c>
      <c r="BK99" s="14"/>
      <c r="BL99" s="14">
        <v>0.35356021005815302</v>
      </c>
      <c r="BM99" s="14">
        <v>0.349185467658022</v>
      </c>
      <c r="BN99" s="14">
        <v>0.358458670812633</v>
      </c>
      <c r="BO99" s="14">
        <v>0.26102571130294799</v>
      </c>
      <c r="BP99" s="14">
        <v>0.277982533623367</v>
      </c>
      <c r="BQ99" s="14"/>
      <c r="BR99" s="14">
        <v>0.34553803423509499</v>
      </c>
      <c r="BS99" s="14">
        <v>0.34748792627588299</v>
      </c>
      <c r="BT99" s="14">
        <v>0.39106304959471999</v>
      </c>
    </row>
    <row r="100" spans="2:72" x14ac:dyDescent="0.25">
      <c r="B100" t="s">
        <v>127</v>
      </c>
      <c r="C100" s="14">
        <v>0.177370400024249</v>
      </c>
      <c r="D100" s="14">
        <v>0.176604518009602</v>
      </c>
      <c r="E100" s="14">
        <v>0.17708735961098901</v>
      </c>
      <c r="F100" s="14"/>
      <c r="G100" s="14">
        <v>0.21588692791955999</v>
      </c>
      <c r="H100" s="14">
        <v>0.15658262443394</v>
      </c>
      <c r="I100" s="14">
        <v>0.19547675009281501</v>
      </c>
      <c r="J100" s="14">
        <v>0.17796884818465</v>
      </c>
      <c r="K100" s="14">
        <v>0.122313639670242</v>
      </c>
      <c r="L100" s="14">
        <v>0.19008918974540501</v>
      </c>
      <c r="M100" s="14"/>
      <c r="N100" s="14">
        <v>0.158019474393959</v>
      </c>
      <c r="O100" s="14">
        <v>0.17053706635721</v>
      </c>
      <c r="P100" s="14">
        <v>0.230217405546951</v>
      </c>
      <c r="Q100" s="14">
        <v>0.161685547674813</v>
      </c>
      <c r="R100" s="14"/>
      <c r="S100" s="14">
        <v>0.166637590344553</v>
      </c>
      <c r="T100" s="14">
        <v>0.140098421976284</v>
      </c>
      <c r="U100" s="14">
        <v>0.21990724630272401</v>
      </c>
      <c r="V100" s="14">
        <v>0.183018068090117</v>
      </c>
      <c r="W100" s="14">
        <v>0.23474384517438099</v>
      </c>
      <c r="X100" s="14">
        <v>0.175829993121151</v>
      </c>
      <c r="Y100" s="14">
        <v>0.13386691984641499</v>
      </c>
      <c r="Z100" s="14">
        <v>0.23490724005525901</v>
      </c>
      <c r="AA100" s="14">
        <v>0.20626136234422901</v>
      </c>
      <c r="AB100" s="14">
        <v>0.196218191228547</v>
      </c>
      <c r="AC100" s="14">
        <v>0.14091306553173299</v>
      </c>
      <c r="AD100" s="14">
        <v>6.7718273918597902E-2</v>
      </c>
      <c r="AE100" s="14"/>
      <c r="AF100" s="14">
        <v>0.27950597297683</v>
      </c>
      <c r="AG100" s="14">
        <v>0.17177986091892999</v>
      </c>
      <c r="AH100" s="14">
        <v>0.14919450729282399</v>
      </c>
      <c r="AI100" s="14">
        <v>0.17656471507006399</v>
      </c>
      <c r="AJ100" s="14">
        <v>0.18074861905383599</v>
      </c>
      <c r="AK100" s="14">
        <v>0.224667265314834</v>
      </c>
      <c r="AL100" s="14">
        <v>0.22966865649850901</v>
      </c>
      <c r="AM100" s="14">
        <v>0.104611772318576</v>
      </c>
      <c r="AN100" s="14">
        <v>0.151506190703531</v>
      </c>
      <c r="AO100" s="14">
        <v>0.18945581114642199</v>
      </c>
      <c r="AP100" s="14">
        <v>0.186414811682072</v>
      </c>
      <c r="AQ100" s="14">
        <v>0.17129678370399801</v>
      </c>
      <c r="AR100" s="14">
        <v>0.153927842399251</v>
      </c>
      <c r="AS100" s="14">
        <v>0.224061287115078</v>
      </c>
      <c r="AT100" s="14">
        <v>6.9399227657952506E-2</v>
      </c>
      <c r="AU100" s="14">
        <v>6.0869048328130997E-2</v>
      </c>
      <c r="AV100" s="14"/>
      <c r="AW100" s="14">
        <v>0.17444872086251001</v>
      </c>
      <c r="AX100" s="14">
        <v>0.18123431432898901</v>
      </c>
      <c r="AY100" s="14"/>
      <c r="AZ100" s="14">
        <v>0.169322153313298</v>
      </c>
      <c r="BA100" s="14">
        <v>0.181305308044099</v>
      </c>
      <c r="BB100" s="14" t="s">
        <v>98</v>
      </c>
      <c r="BC100" s="14">
        <v>0.15669062378851201</v>
      </c>
      <c r="BD100" s="14">
        <v>0.17185610610726701</v>
      </c>
      <c r="BE100" s="14">
        <v>0.185167179081103</v>
      </c>
      <c r="BF100" s="14">
        <v>0.213050694419645</v>
      </c>
      <c r="BG100" s="14"/>
      <c r="BH100" s="14">
        <v>0.174801638546978</v>
      </c>
      <c r="BI100" s="14">
        <v>0.16049214542665699</v>
      </c>
      <c r="BJ100" s="14">
        <v>0.238324121803765</v>
      </c>
      <c r="BK100" s="14"/>
      <c r="BL100" s="14">
        <v>0.188919220920343</v>
      </c>
      <c r="BM100" s="14">
        <v>0.15350856462086299</v>
      </c>
      <c r="BN100" s="14">
        <v>0.19409097127141201</v>
      </c>
      <c r="BO100" s="14">
        <v>0.129911121962174</v>
      </c>
      <c r="BP100" s="14">
        <v>0.20734611644010101</v>
      </c>
      <c r="BQ100" s="14"/>
      <c r="BR100" s="14">
        <v>0.20535648481492</v>
      </c>
      <c r="BS100" s="14">
        <v>0.155207622089608</v>
      </c>
      <c r="BT100" s="14">
        <v>0.18608466152648501</v>
      </c>
    </row>
    <row r="101" spans="2:72" x14ac:dyDescent="0.25">
      <c r="B101" t="s">
        <v>128</v>
      </c>
      <c r="C101" s="14">
        <v>0.103466595622641</v>
      </c>
      <c r="D101" s="14">
        <v>9.7000937662828898E-2</v>
      </c>
      <c r="E101" s="14">
        <v>0.110503264998721</v>
      </c>
      <c r="F101" s="14"/>
      <c r="G101" s="14">
        <v>7.7836991067377001E-2</v>
      </c>
      <c r="H101" s="14">
        <v>0.109131556158784</v>
      </c>
      <c r="I101" s="14">
        <v>9.45584829740201E-2</v>
      </c>
      <c r="J101" s="14">
        <v>0.105544916526529</v>
      </c>
      <c r="K101" s="14">
        <v>0.130265418109792</v>
      </c>
      <c r="L101" s="14">
        <v>0.103661843934887</v>
      </c>
      <c r="M101" s="14"/>
      <c r="N101" s="14">
        <v>0.107901045126495</v>
      </c>
      <c r="O101" s="14">
        <v>0.11875563344463</v>
      </c>
      <c r="P101" s="14">
        <v>8.77989525487161E-2</v>
      </c>
      <c r="Q101" s="14">
        <v>9.6469246709069006E-2</v>
      </c>
      <c r="R101" s="14"/>
      <c r="S101" s="14">
        <v>9.3262813826373803E-2</v>
      </c>
      <c r="T101" s="14">
        <v>0.102196236513741</v>
      </c>
      <c r="U101" s="14">
        <v>7.4242902961360199E-2</v>
      </c>
      <c r="V101" s="14">
        <v>9.5596186207535405E-2</v>
      </c>
      <c r="W101" s="14">
        <v>9.3340659208119001E-2</v>
      </c>
      <c r="X101" s="14">
        <v>8.9409625016325198E-2</v>
      </c>
      <c r="Y101" s="14">
        <v>0.16585502300191601</v>
      </c>
      <c r="Z101" s="14">
        <v>5.39422694598653E-2</v>
      </c>
      <c r="AA101" s="14">
        <v>0.11941299920097</v>
      </c>
      <c r="AB101" s="14">
        <v>0.11173083391170199</v>
      </c>
      <c r="AC101" s="14">
        <v>0.104294064787394</v>
      </c>
      <c r="AD101" s="14">
        <v>0.13913406782214299</v>
      </c>
      <c r="AE101" s="14"/>
      <c r="AF101" s="14">
        <v>0.188444717473917</v>
      </c>
      <c r="AG101" s="14">
        <v>4.5358500367526797E-2</v>
      </c>
      <c r="AH101" s="14">
        <v>6.9869670269500403E-2</v>
      </c>
      <c r="AI101" s="14">
        <v>0.14088071036016001</v>
      </c>
      <c r="AJ101" s="14">
        <v>9.7617489448901196E-2</v>
      </c>
      <c r="AK101" s="14">
        <v>0.11328372145254099</v>
      </c>
      <c r="AL101" s="14">
        <v>8.2804215159849703E-2</v>
      </c>
      <c r="AM101" s="14">
        <v>0.118615742310508</v>
      </c>
      <c r="AN101" s="14">
        <v>0.12207471376599</v>
      </c>
      <c r="AO101" s="14">
        <v>6.4586022740293694E-2</v>
      </c>
      <c r="AP101" s="14">
        <v>0.113860879688452</v>
      </c>
      <c r="AQ101" s="14">
        <v>0.12518197551920801</v>
      </c>
      <c r="AR101" s="14">
        <v>0.12934490081035199</v>
      </c>
      <c r="AS101" s="14">
        <v>0.106961146372861</v>
      </c>
      <c r="AT101" s="14">
        <v>0.16819844127792399</v>
      </c>
      <c r="AU101" s="14">
        <v>0.121676336189523</v>
      </c>
      <c r="AV101" s="14"/>
      <c r="AW101" s="14">
        <v>0.10390914277886</v>
      </c>
      <c r="AX101" s="14">
        <v>0.10288132797593</v>
      </c>
      <c r="AY101" s="14"/>
      <c r="AZ101" s="14">
        <v>0.10852700998390601</v>
      </c>
      <c r="BA101" s="14">
        <v>0.117877296341487</v>
      </c>
      <c r="BB101" s="14" t="s">
        <v>98</v>
      </c>
      <c r="BC101" s="14">
        <v>6.0277402891031798E-2</v>
      </c>
      <c r="BD101" s="14">
        <v>5.8426659977822003E-2</v>
      </c>
      <c r="BE101" s="14">
        <v>0.10617781088761299</v>
      </c>
      <c r="BF101" s="14">
        <v>0.154143646111847</v>
      </c>
      <c r="BG101" s="14"/>
      <c r="BH101" s="14">
        <v>0.12223490142521</v>
      </c>
      <c r="BI101" s="14">
        <v>8.8693274788268495E-2</v>
      </c>
      <c r="BJ101" s="14">
        <v>0.10369830944285501</v>
      </c>
      <c r="BK101" s="14"/>
      <c r="BL101" s="14">
        <v>0.132682496553403</v>
      </c>
      <c r="BM101" s="14">
        <v>6.7607691035168394E-2</v>
      </c>
      <c r="BN101" s="14">
        <v>9.4170669805613297E-2</v>
      </c>
      <c r="BO101" s="14">
        <v>0.13830933474121401</v>
      </c>
      <c r="BP101" s="14">
        <v>0.11725418296130199</v>
      </c>
      <c r="BQ101" s="14"/>
      <c r="BR101" s="14">
        <v>0.14004453094330799</v>
      </c>
      <c r="BS101" s="14">
        <v>8.65273674751324E-2</v>
      </c>
      <c r="BT101" s="14">
        <v>7.1972244293509693E-2</v>
      </c>
    </row>
    <row r="102" spans="2:72" x14ac:dyDescent="0.25">
      <c r="B102" t="s">
        <v>129</v>
      </c>
      <c r="C102" s="14">
        <v>4.9303394346037199E-2</v>
      </c>
      <c r="D102" s="14">
        <v>5.7652466096782498E-2</v>
      </c>
      <c r="E102" s="14">
        <v>4.14860027361258E-2</v>
      </c>
      <c r="F102" s="14"/>
      <c r="G102" s="14">
        <v>2.90590307568134E-2</v>
      </c>
      <c r="H102" s="14">
        <v>6.0497787187592897E-2</v>
      </c>
      <c r="I102" s="14">
        <v>4.86078811767287E-2</v>
      </c>
      <c r="J102" s="14">
        <v>4.4268929686844698E-2</v>
      </c>
      <c r="K102" s="14">
        <v>6.1684454561570401E-2</v>
      </c>
      <c r="L102" s="14">
        <v>5.0151562273452598E-2</v>
      </c>
      <c r="M102" s="14"/>
      <c r="N102" s="14">
        <v>3.9647727442606903E-2</v>
      </c>
      <c r="O102" s="14">
        <v>5.9937665270871403E-2</v>
      </c>
      <c r="P102" s="14">
        <v>6.7873564520887497E-2</v>
      </c>
      <c r="Q102" s="14">
        <v>2.74418813753004E-2</v>
      </c>
      <c r="R102" s="14"/>
      <c r="S102" s="14">
        <v>3.1275678689974898E-2</v>
      </c>
      <c r="T102" s="14">
        <v>4.8148448100804903E-2</v>
      </c>
      <c r="U102" s="14">
        <v>5.4846180519726298E-2</v>
      </c>
      <c r="V102" s="14">
        <v>5.9717945727882499E-2</v>
      </c>
      <c r="W102" s="14">
        <v>9.0880542715501403E-2</v>
      </c>
      <c r="X102" s="14">
        <v>4.26153694705559E-2</v>
      </c>
      <c r="Y102" s="14">
        <v>3.8618593387422899E-2</v>
      </c>
      <c r="Z102" s="14">
        <v>0</v>
      </c>
      <c r="AA102" s="14">
        <v>4.1739146777559598E-2</v>
      </c>
      <c r="AB102" s="14">
        <v>3.6402326073466502E-2</v>
      </c>
      <c r="AC102" s="14">
        <v>6.4676905259179907E-2</v>
      </c>
      <c r="AD102" s="14">
        <v>0.15084932948198301</v>
      </c>
      <c r="AE102" s="14"/>
      <c r="AF102" s="14">
        <v>5.62987758733609E-2</v>
      </c>
      <c r="AG102" s="14">
        <v>2.91767686849034E-2</v>
      </c>
      <c r="AH102" s="14">
        <v>2.52105039773447E-2</v>
      </c>
      <c r="AI102" s="14">
        <v>3.1698952899793097E-2</v>
      </c>
      <c r="AJ102" s="14">
        <v>4.2570124531435598E-2</v>
      </c>
      <c r="AK102" s="14">
        <v>3.4131001869872099E-2</v>
      </c>
      <c r="AL102" s="14">
        <v>5.1685450044011302E-2</v>
      </c>
      <c r="AM102" s="14">
        <v>5.8565497188533301E-2</v>
      </c>
      <c r="AN102" s="14">
        <v>9.1108715957146605E-2</v>
      </c>
      <c r="AO102" s="14">
        <v>8.8533228230839603E-2</v>
      </c>
      <c r="AP102" s="14">
        <v>4.8117792145678198E-2</v>
      </c>
      <c r="AQ102" s="14">
        <v>5.4848499835551602E-2</v>
      </c>
      <c r="AR102" s="14">
        <v>9.5678370175248897E-2</v>
      </c>
      <c r="AS102" s="14">
        <v>9.1513157162123798E-2</v>
      </c>
      <c r="AT102" s="14">
        <v>0</v>
      </c>
      <c r="AU102" s="14">
        <v>3.0656683596496499E-2</v>
      </c>
      <c r="AV102" s="14"/>
      <c r="AW102" s="14">
        <v>5.5980367510140801E-2</v>
      </c>
      <c r="AX102" s="14">
        <v>4.0473111932074902E-2</v>
      </c>
      <c r="AY102" s="14"/>
      <c r="AZ102" s="14">
        <v>5.1676737202001499E-2</v>
      </c>
      <c r="BA102" s="14">
        <v>6.8543099778288097E-2</v>
      </c>
      <c r="BB102" s="14" t="s">
        <v>98</v>
      </c>
      <c r="BC102" s="14">
        <v>5.32691255062663E-2</v>
      </c>
      <c r="BD102" s="14">
        <v>1.9037181308384402E-2</v>
      </c>
      <c r="BE102" s="14">
        <v>3.5714486350688801E-2</v>
      </c>
      <c r="BF102" s="14">
        <v>0</v>
      </c>
      <c r="BG102" s="14"/>
      <c r="BH102" s="14">
        <v>7.4933517645757203E-2</v>
      </c>
      <c r="BI102" s="14">
        <v>3.1786252072175503E-2</v>
      </c>
      <c r="BJ102" s="14">
        <v>3.7262132512274601E-2</v>
      </c>
      <c r="BK102" s="14"/>
      <c r="BL102" s="14">
        <v>7.16162686375207E-2</v>
      </c>
      <c r="BM102" s="14">
        <v>2.4720893150898701E-2</v>
      </c>
      <c r="BN102" s="14">
        <v>1.9151364176348901E-2</v>
      </c>
      <c r="BO102" s="14">
        <v>0.140796595389928</v>
      </c>
      <c r="BP102" s="14">
        <v>7.2624958407522894E-2</v>
      </c>
      <c r="BQ102" s="14"/>
      <c r="BR102" s="14">
        <v>6.6349320064740494E-2</v>
      </c>
      <c r="BS102" s="14">
        <v>3.2093773841499001E-2</v>
      </c>
      <c r="BT102" s="14">
        <v>2.2552976286422399E-2</v>
      </c>
    </row>
    <row r="103" spans="2:72" x14ac:dyDescent="0.25">
      <c r="B103" t="s">
        <v>92</v>
      </c>
      <c r="C103" s="14">
        <v>4.3950552211050001E-2</v>
      </c>
      <c r="D103" s="14">
        <v>3.2628822981867901E-2</v>
      </c>
      <c r="E103" s="14">
        <v>5.5320085869098201E-2</v>
      </c>
      <c r="F103" s="14"/>
      <c r="G103" s="14">
        <v>4.7802586094191302E-2</v>
      </c>
      <c r="H103" s="14">
        <v>5.0923471470913299E-2</v>
      </c>
      <c r="I103" s="14">
        <v>5.9167664408173899E-2</v>
      </c>
      <c r="J103" s="14">
        <v>4.9009141047817097E-2</v>
      </c>
      <c r="K103" s="14">
        <v>2.7336445130831801E-2</v>
      </c>
      <c r="L103" s="14">
        <v>3.0344744371001101E-2</v>
      </c>
      <c r="M103" s="14"/>
      <c r="N103" s="14">
        <v>3.2365902115992301E-2</v>
      </c>
      <c r="O103" s="14">
        <v>4.7181118024791101E-2</v>
      </c>
      <c r="P103" s="14">
        <v>4.0637194947265698E-2</v>
      </c>
      <c r="Q103" s="14">
        <v>5.4774508237048297E-2</v>
      </c>
      <c r="R103" s="14"/>
      <c r="S103" s="14">
        <v>3.5679805432469902E-2</v>
      </c>
      <c r="T103" s="14">
        <v>1.64618422573754E-2</v>
      </c>
      <c r="U103" s="14">
        <v>6.6230082440696905E-2</v>
      </c>
      <c r="V103" s="14">
        <v>4.6724406309388303E-2</v>
      </c>
      <c r="W103" s="14">
        <v>2.72084017365515E-2</v>
      </c>
      <c r="X103" s="14">
        <v>2.3488255331362E-2</v>
      </c>
      <c r="Y103" s="14">
        <v>5.2946075520139801E-2</v>
      </c>
      <c r="Z103" s="14">
        <v>7.3493527110112797E-2</v>
      </c>
      <c r="AA103" s="14">
        <v>5.9573231412060099E-2</v>
      </c>
      <c r="AB103" s="14">
        <v>4.9444933001929703E-2</v>
      </c>
      <c r="AC103" s="14">
        <v>5.9488703864285397E-2</v>
      </c>
      <c r="AD103" s="14">
        <v>7.1945613462227304E-2</v>
      </c>
      <c r="AE103" s="14"/>
      <c r="AF103" s="14">
        <v>0</v>
      </c>
      <c r="AG103" s="14">
        <v>7.5925661501550001E-2</v>
      </c>
      <c r="AH103" s="14">
        <v>3.6248029117977802E-2</v>
      </c>
      <c r="AI103" s="14">
        <v>4.9897582053584903E-2</v>
      </c>
      <c r="AJ103" s="14">
        <v>6.7884132542973402E-2</v>
      </c>
      <c r="AK103" s="14">
        <v>3.1145001140496599E-2</v>
      </c>
      <c r="AL103" s="14">
        <v>2.8572875099254699E-2</v>
      </c>
      <c r="AM103" s="14">
        <v>5.6703920573307198E-2</v>
      </c>
      <c r="AN103" s="14">
        <v>1.9583874071639199E-2</v>
      </c>
      <c r="AO103" s="14">
        <v>4.5439302392936497E-2</v>
      </c>
      <c r="AP103" s="14">
        <v>2.6224024321385701E-2</v>
      </c>
      <c r="AQ103" s="14">
        <v>3.3596995744801503E-2</v>
      </c>
      <c r="AR103" s="14">
        <v>2.6370148026122201E-2</v>
      </c>
      <c r="AS103" s="14">
        <v>0</v>
      </c>
      <c r="AT103" s="14">
        <v>4.0487093665585297E-2</v>
      </c>
      <c r="AU103" s="14">
        <v>4.3064704091591501E-2</v>
      </c>
      <c r="AV103" s="14"/>
      <c r="AW103" s="14">
        <v>3.9798543949597198E-2</v>
      </c>
      <c r="AX103" s="14">
        <v>4.9441574060716899E-2</v>
      </c>
      <c r="AY103" s="14"/>
      <c r="AZ103" s="14">
        <v>4.4612358091258901E-2</v>
      </c>
      <c r="BA103" s="14">
        <v>4.3733196881747698E-2</v>
      </c>
      <c r="BB103" s="14" t="s">
        <v>98</v>
      </c>
      <c r="BC103" s="14">
        <v>2.3603794371922698E-2</v>
      </c>
      <c r="BD103" s="14">
        <v>3.5995604343532099E-2</v>
      </c>
      <c r="BE103" s="14">
        <v>4.8035853791159003E-2</v>
      </c>
      <c r="BF103" s="14">
        <v>8.6215613556961598E-2</v>
      </c>
      <c r="BG103" s="14"/>
      <c r="BH103" s="14">
        <v>2.9386809867594E-2</v>
      </c>
      <c r="BI103" s="14">
        <v>3.8802136144412899E-2</v>
      </c>
      <c r="BJ103" s="14">
        <v>8.16095921580407E-2</v>
      </c>
      <c r="BK103" s="14"/>
      <c r="BL103" s="14">
        <v>2.44441245466567E-2</v>
      </c>
      <c r="BM103" s="14">
        <v>4.3771245938351799E-2</v>
      </c>
      <c r="BN103" s="14">
        <v>3.3072953501402901E-2</v>
      </c>
      <c r="BO103" s="14">
        <v>4.4459276046453E-2</v>
      </c>
      <c r="BP103" s="14">
        <v>9.6847663393924394E-2</v>
      </c>
      <c r="BQ103" s="14"/>
      <c r="BR103" s="14">
        <v>1.5356837627288599E-2</v>
      </c>
      <c r="BS103" s="14">
        <v>4.0369608559999E-2</v>
      </c>
      <c r="BT103" s="14">
        <v>6.2583263724330599E-3</v>
      </c>
    </row>
    <row r="104" spans="2:72" x14ac:dyDescent="0.25">
      <c r="B104" t="s">
        <v>130</v>
      </c>
      <c r="C104" s="14">
        <v>0.62590905779602302</v>
      </c>
      <c r="D104" s="14">
        <v>0.63611325524891904</v>
      </c>
      <c r="E104" s="14">
        <v>0.61560328678506604</v>
      </c>
      <c r="F104" s="14"/>
      <c r="G104" s="14">
        <v>0.62941446416205804</v>
      </c>
      <c r="H104" s="14">
        <v>0.62286456074876995</v>
      </c>
      <c r="I104" s="14">
        <v>0.60218922134826203</v>
      </c>
      <c r="J104" s="14">
        <v>0.62320816455415895</v>
      </c>
      <c r="K104" s="14">
        <v>0.65840004252756501</v>
      </c>
      <c r="L104" s="14">
        <v>0.62575265967525395</v>
      </c>
      <c r="M104" s="14"/>
      <c r="N104" s="14">
        <v>0.66206585092094705</v>
      </c>
      <c r="O104" s="14">
        <v>0.60358851690249704</v>
      </c>
      <c r="P104" s="14">
        <v>0.57347288243618</v>
      </c>
      <c r="Q104" s="14">
        <v>0.65962881600376899</v>
      </c>
      <c r="R104" s="14"/>
      <c r="S104" s="14">
        <v>0.67314411170662902</v>
      </c>
      <c r="T104" s="14">
        <v>0.69309505115179504</v>
      </c>
      <c r="U104" s="14">
        <v>0.58477358777549304</v>
      </c>
      <c r="V104" s="14">
        <v>0.614943393665077</v>
      </c>
      <c r="W104" s="14">
        <v>0.55382655116544699</v>
      </c>
      <c r="X104" s="14">
        <v>0.66865675706060601</v>
      </c>
      <c r="Y104" s="14">
        <v>0.60871338824410703</v>
      </c>
      <c r="Z104" s="14">
        <v>0.63765696337476296</v>
      </c>
      <c r="AA104" s="14">
        <v>0.57301326026518096</v>
      </c>
      <c r="AB104" s="14">
        <v>0.60620371578435395</v>
      </c>
      <c r="AC104" s="14">
        <v>0.63062726055740803</v>
      </c>
      <c r="AD104" s="14">
        <v>0.57035271531504905</v>
      </c>
      <c r="AE104" s="14"/>
      <c r="AF104" s="14">
        <v>0.47575053367589198</v>
      </c>
      <c r="AG104" s="14">
        <v>0.67775920852709004</v>
      </c>
      <c r="AH104" s="14">
        <v>0.719477289342353</v>
      </c>
      <c r="AI104" s="14">
        <v>0.60095803961639904</v>
      </c>
      <c r="AJ104" s="14">
        <v>0.61117963442285395</v>
      </c>
      <c r="AK104" s="14">
        <v>0.59677301022225704</v>
      </c>
      <c r="AL104" s="14">
        <v>0.60726880319837495</v>
      </c>
      <c r="AM104" s="14">
        <v>0.66150306760907596</v>
      </c>
      <c r="AN104" s="14">
        <v>0.61572650550169306</v>
      </c>
      <c r="AO104" s="14">
        <v>0.61198563548950802</v>
      </c>
      <c r="AP104" s="14">
        <v>0.62538249216241204</v>
      </c>
      <c r="AQ104" s="14">
        <v>0.61507574519644104</v>
      </c>
      <c r="AR104" s="14">
        <v>0.59467873858902598</v>
      </c>
      <c r="AS104" s="14">
        <v>0.57746440934993803</v>
      </c>
      <c r="AT104" s="14">
        <v>0.72191523739853802</v>
      </c>
      <c r="AU104" s="14">
        <v>0.74373322779425699</v>
      </c>
      <c r="AV104" s="14"/>
      <c r="AW104" s="14">
        <v>0.62586322489889201</v>
      </c>
      <c r="AX104" s="14">
        <v>0.62596967170228901</v>
      </c>
      <c r="AY104" s="14"/>
      <c r="AZ104" s="14">
        <v>0.62586174140953599</v>
      </c>
      <c r="BA104" s="14">
        <v>0.58854109895437901</v>
      </c>
      <c r="BB104" s="14" t="s">
        <v>98</v>
      </c>
      <c r="BC104" s="14">
        <v>0.70615905344226704</v>
      </c>
      <c r="BD104" s="14">
        <v>0.71468444826299404</v>
      </c>
      <c r="BE104" s="14">
        <v>0.62490466988943605</v>
      </c>
      <c r="BF104" s="14">
        <v>0.54659004591154703</v>
      </c>
      <c r="BG104" s="14"/>
      <c r="BH104" s="14">
        <v>0.598643132514461</v>
      </c>
      <c r="BI104" s="14">
        <v>0.68022619156848596</v>
      </c>
      <c r="BJ104" s="14">
        <v>0.53910584408306494</v>
      </c>
      <c r="BK104" s="14"/>
      <c r="BL104" s="14">
        <v>0.58233788934207698</v>
      </c>
      <c r="BM104" s="14">
        <v>0.71039160525471901</v>
      </c>
      <c r="BN104" s="14">
        <v>0.65951404124522295</v>
      </c>
      <c r="BO104" s="14">
        <v>0.54652367186023099</v>
      </c>
      <c r="BP104" s="14">
        <v>0.50592707879715004</v>
      </c>
      <c r="BQ104" s="14"/>
      <c r="BR104" s="14">
        <v>0.57289282654974305</v>
      </c>
      <c r="BS104" s="14">
        <v>0.68580162803376099</v>
      </c>
      <c r="BT104" s="14">
        <v>0.71313179152115003</v>
      </c>
    </row>
    <row r="105" spans="2:72" x14ac:dyDescent="0.25">
      <c r="B105" t="s">
        <v>131</v>
      </c>
      <c r="C105" s="14">
        <v>0.15276998996867799</v>
      </c>
      <c r="D105" s="14">
        <v>0.15465340375961101</v>
      </c>
      <c r="E105" s="14">
        <v>0.151989267734847</v>
      </c>
      <c r="F105" s="14"/>
      <c r="G105" s="14">
        <v>0.10689602182419</v>
      </c>
      <c r="H105" s="14">
        <v>0.169629343346377</v>
      </c>
      <c r="I105" s="14">
        <v>0.14316636415074899</v>
      </c>
      <c r="J105" s="14">
        <v>0.14981384621337401</v>
      </c>
      <c r="K105" s="14">
        <v>0.19194987267136199</v>
      </c>
      <c r="L105" s="14">
        <v>0.15381340620834</v>
      </c>
      <c r="M105" s="14"/>
      <c r="N105" s="14">
        <v>0.14754877256910201</v>
      </c>
      <c r="O105" s="14">
        <v>0.17869329871550199</v>
      </c>
      <c r="P105" s="14">
        <v>0.155672517069603</v>
      </c>
      <c r="Q105" s="14">
        <v>0.12391112808436899</v>
      </c>
      <c r="R105" s="14"/>
      <c r="S105" s="14">
        <v>0.12453849251634901</v>
      </c>
      <c r="T105" s="14">
        <v>0.150344684614546</v>
      </c>
      <c r="U105" s="14">
        <v>0.129089083481086</v>
      </c>
      <c r="V105" s="14">
        <v>0.15531413193541799</v>
      </c>
      <c r="W105" s="14">
        <v>0.18422120192361999</v>
      </c>
      <c r="X105" s="14">
        <v>0.13202499448688099</v>
      </c>
      <c r="Y105" s="14">
        <v>0.204473616389339</v>
      </c>
      <c r="Z105" s="14">
        <v>5.39422694598653E-2</v>
      </c>
      <c r="AA105" s="14">
        <v>0.16115214597853</v>
      </c>
      <c r="AB105" s="14">
        <v>0.14813315998516899</v>
      </c>
      <c r="AC105" s="14">
        <v>0.16897097004657399</v>
      </c>
      <c r="AD105" s="14">
        <v>0.28998339730412598</v>
      </c>
      <c r="AE105" s="14"/>
      <c r="AF105" s="14">
        <v>0.24474349334727799</v>
      </c>
      <c r="AG105" s="14">
        <v>7.4535269052430103E-2</v>
      </c>
      <c r="AH105" s="14">
        <v>9.5080174246845103E-2</v>
      </c>
      <c r="AI105" s="14">
        <v>0.172579663259953</v>
      </c>
      <c r="AJ105" s="14">
        <v>0.14018761398033699</v>
      </c>
      <c r="AK105" s="14">
        <v>0.14741472332241301</v>
      </c>
      <c r="AL105" s="14">
        <v>0.13448966520386099</v>
      </c>
      <c r="AM105" s="14">
        <v>0.17718123949904099</v>
      </c>
      <c r="AN105" s="14">
        <v>0.213183429723136</v>
      </c>
      <c r="AO105" s="14">
        <v>0.15311925097113299</v>
      </c>
      <c r="AP105" s="14">
        <v>0.16197867183413001</v>
      </c>
      <c r="AQ105" s="14">
        <v>0.180030475354759</v>
      </c>
      <c r="AR105" s="14">
        <v>0.22502327098560099</v>
      </c>
      <c r="AS105" s="14">
        <v>0.19847430353498399</v>
      </c>
      <c r="AT105" s="14">
        <v>0.16819844127792399</v>
      </c>
      <c r="AU105" s="14">
        <v>0.15233301978602001</v>
      </c>
      <c r="AV105" s="14"/>
      <c r="AW105" s="14">
        <v>0.159889510289</v>
      </c>
      <c r="AX105" s="14">
        <v>0.143354439908005</v>
      </c>
      <c r="AY105" s="14"/>
      <c r="AZ105" s="14">
        <v>0.16020374718590699</v>
      </c>
      <c r="BA105" s="14">
        <v>0.18642039611977501</v>
      </c>
      <c r="BB105" s="14" t="s">
        <v>98</v>
      </c>
      <c r="BC105" s="14">
        <v>0.11354652839729799</v>
      </c>
      <c r="BD105" s="14">
        <v>7.7463841286206397E-2</v>
      </c>
      <c r="BE105" s="14">
        <v>0.14189229723830199</v>
      </c>
      <c r="BF105" s="14">
        <v>0.154143646111847</v>
      </c>
      <c r="BG105" s="14"/>
      <c r="BH105" s="14">
        <v>0.19716841907096699</v>
      </c>
      <c r="BI105" s="14">
        <v>0.120479526860444</v>
      </c>
      <c r="BJ105" s="14">
        <v>0.140960441955129</v>
      </c>
      <c r="BK105" s="14"/>
      <c r="BL105" s="14">
        <v>0.20429876519092299</v>
      </c>
      <c r="BM105" s="14">
        <v>9.2328584186067097E-2</v>
      </c>
      <c r="BN105" s="14">
        <v>0.113322033981962</v>
      </c>
      <c r="BO105" s="14">
        <v>0.27910593013114199</v>
      </c>
      <c r="BP105" s="14">
        <v>0.189879141368825</v>
      </c>
      <c r="BQ105" s="14"/>
      <c r="BR105" s="14">
        <v>0.206393851008049</v>
      </c>
      <c r="BS105" s="14">
        <v>0.118621141316631</v>
      </c>
      <c r="BT105" s="14">
        <v>9.4525220579932095E-2</v>
      </c>
    </row>
    <row r="106" spans="2:72" x14ac:dyDescent="0.25">
      <c r="B106" t="s">
        <v>132</v>
      </c>
      <c r="C106" s="14">
        <v>0.47313906782734499</v>
      </c>
      <c r="D106" s="14">
        <v>0.48145985148930698</v>
      </c>
      <c r="E106" s="14">
        <v>0.46361401905021898</v>
      </c>
      <c r="F106" s="14"/>
      <c r="G106" s="14">
        <v>0.52251844233786704</v>
      </c>
      <c r="H106" s="14">
        <v>0.45323521740239198</v>
      </c>
      <c r="I106" s="14">
        <v>0.45902285719751301</v>
      </c>
      <c r="J106" s="14">
        <v>0.47339431834078499</v>
      </c>
      <c r="K106" s="14">
        <v>0.46645016985620202</v>
      </c>
      <c r="L106" s="14">
        <v>0.47193925346691401</v>
      </c>
      <c r="M106" s="14"/>
      <c r="N106" s="14">
        <v>0.51451707835184501</v>
      </c>
      <c r="O106" s="14">
        <v>0.42489521818699499</v>
      </c>
      <c r="P106" s="14">
        <v>0.417800365366576</v>
      </c>
      <c r="Q106" s="14">
        <v>0.5357176879194</v>
      </c>
      <c r="R106" s="14"/>
      <c r="S106" s="14">
        <v>0.54860561919027995</v>
      </c>
      <c r="T106" s="14">
        <v>0.54275036653724895</v>
      </c>
      <c r="U106" s="14">
        <v>0.45568450429440599</v>
      </c>
      <c r="V106" s="14">
        <v>0.45962926172965901</v>
      </c>
      <c r="W106" s="14">
        <v>0.36960534924182598</v>
      </c>
      <c r="X106" s="14">
        <v>0.53663176257372502</v>
      </c>
      <c r="Y106" s="14">
        <v>0.404239771854768</v>
      </c>
      <c r="Z106" s="14">
        <v>0.58371469391489805</v>
      </c>
      <c r="AA106" s="14">
        <v>0.41186111428665101</v>
      </c>
      <c r="AB106" s="14">
        <v>0.45807055579918599</v>
      </c>
      <c r="AC106" s="14">
        <v>0.46165629051083401</v>
      </c>
      <c r="AD106" s="14">
        <v>0.28036931801092302</v>
      </c>
      <c r="AE106" s="14"/>
      <c r="AF106" s="14">
        <v>0.23100704032861499</v>
      </c>
      <c r="AG106" s="14">
        <v>0.60322393947466002</v>
      </c>
      <c r="AH106" s="14">
        <v>0.62439711509550799</v>
      </c>
      <c r="AI106" s="14">
        <v>0.42837837635644599</v>
      </c>
      <c r="AJ106" s="14">
        <v>0.47099202044251698</v>
      </c>
      <c r="AK106" s="14">
        <v>0.44935828689984503</v>
      </c>
      <c r="AL106" s="14">
        <v>0.47277913799451399</v>
      </c>
      <c r="AM106" s="14">
        <v>0.48432182811003499</v>
      </c>
      <c r="AN106" s="14">
        <v>0.40254307577855702</v>
      </c>
      <c r="AO106" s="14">
        <v>0.45886638451837403</v>
      </c>
      <c r="AP106" s="14">
        <v>0.46340382032828198</v>
      </c>
      <c r="AQ106" s="14">
        <v>0.43504526984168201</v>
      </c>
      <c r="AR106" s="14">
        <v>0.36965546760342599</v>
      </c>
      <c r="AS106" s="14">
        <v>0.37899010581495401</v>
      </c>
      <c r="AT106" s="14">
        <v>0.55371679612061397</v>
      </c>
      <c r="AU106" s="14">
        <v>0.591400208008238</v>
      </c>
      <c r="AV106" s="14"/>
      <c r="AW106" s="14">
        <v>0.46597371460989201</v>
      </c>
      <c r="AX106" s="14">
        <v>0.48261523179428401</v>
      </c>
      <c r="AY106" s="14"/>
      <c r="AZ106" s="14">
        <v>0.46565799422362802</v>
      </c>
      <c r="BA106" s="14">
        <v>0.40212070283460299</v>
      </c>
      <c r="BB106" s="14" t="s">
        <v>98</v>
      </c>
      <c r="BC106" s="14">
        <v>0.59261252504496897</v>
      </c>
      <c r="BD106" s="14">
        <v>0.63722060697678795</v>
      </c>
      <c r="BE106" s="14">
        <v>0.483012372651133</v>
      </c>
      <c r="BF106" s="14">
        <v>0.39244639979969997</v>
      </c>
      <c r="BG106" s="14"/>
      <c r="BH106" s="14">
        <v>0.401474713443494</v>
      </c>
      <c r="BI106" s="14">
        <v>0.55974666470804202</v>
      </c>
      <c r="BJ106" s="14">
        <v>0.39814540212793598</v>
      </c>
      <c r="BK106" s="14"/>
      <c r="BL106" s="14">
        <v>0.37803912415115398</v>
      </c>
      <c r="BM106" s="14">
        <v>0.61806302106865096</v>
      </c>
      <c r="BN106" s="14">
        <v>0.546192007263261</v>
      </c>
      <c r="BO106" s="14">
        <v>0.267417741729089</v>
      </c>
      <c r="BP106" s="14">
        <v>0.31604793742832499</v>
      </c>
      <c r="BQ106" s="14"/>
      <c r="BR106" s="14">
        <v>0.36649897554169403</v>
      </c>
      <c r="BS106" s="14">
        <v>0.56718048671712995</v>
      </c>
      <c r="BT106" s="14">
        <v>0.61860657094121796</v>
      </c>
    </row>
    <row r="107" spans="2:72" x14ac:dyDescent="0.2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row>
    <row r="108" spans="2:72" x14ac:dyDescent="0.25">
      <c r="B108" s="6" t="s">
        <v>143</v>
      </c>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row>
    <row r="109" spans="2:72" x14ac:dyDescent="0.25">
      <c r="B109" s="23" t="s">
        <v>144</v>
      </c>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row>
    <row r="110" spans="2:72" x14ac:dyDescent="0.25">
      <c r="B110" t="s">
        <v>135</v>
      </c>
      <c r="C110" s="14">
        <v>3.0739910086140999E-2</v>
      </c>
      <c r="D110" s="14">
        <v>3.1679988157141903E-2</v>
      </c>
      <c r="E110" s="14">
        <v>3.00142338663601E-2</v>
      </c>
      <c r="F110" s="14"/>
      <c r="G110" s="14">
        <v>4.8595469680319699E-2</v>
      </c>
      <c r="H110" s="14">
        <v>1.23191181374927E-2</v>
      </c>
      <c r="I110" s="14">
        <v>4.0231291551578501E-2</v>
      </c>
      <c r="J110" s="14">
        <v>4.6031521781966601E-2</v>
      </c>
      <c r="K110" s="14">
        <v>2.0140079482614499E-2</v>
      </c>
      <c r="L110" s="14">
        <v>2.08675812107284E-2</v>
      </c>
      <c r="M110" s="14"/>
      <c r="N110" s="14">
        <v>3.0458500779460499E-2</v>
      </c>
      <c r="O110" s="14">
        <v>3.6490355414702698E-2</v>
      </c>
      <c r="P110" s="14">
        <v>2.51840578011376E-2</v>
      </c>
      <c r="Q110" s="14">
        <v>3.0383688039326302E-2</v>
      </c>
      <c r="R110" s="14"/>
      <c r="S110" s="14">
        <v>4.0033634416650102E-2</v>
      </c>
      <c r="T110" s="14">
        <v>3.5935609865611402E-2</v>
      </c>
      <c r="U110" s="14">
        <v>3.4794757235363898E-2</v>
      </c>
      <c r="V110" s="14">
        <v>5.6321427920283801E-2</v>
      </c>
      <c r="W110" s="14">
        <v>4.9300535007608899E-2</v>
      </c>
      <c r="X110" s="14">
        <v>1.4406430614958899E-2</v>
      </c>
      <c r="Y110" s="14">
        <v>0</v>
      </c>
      <c r="Z110" s="14">
        <v>0</v>
      </c>
      <c r="AA110" s="14">
        <v>2.86024579319764E-2</v>
      </c>
      <c r="AB110" s="14">
        <v>5.8232918664836202E-2</v>
      </c>
      <c r="AC110" s="14">
        <v>0</v>
      </c>
      <c r="AD110" s="14">
        <v>0</v>
      </c>
      <c r="AE110" s="14"/>
      <c r="AF110" s="14">
        <v>0.30776535846893999</v>
      </c>
      <c r="AG110" s="14">
        <v>0</v>
      </c>
      <c r="AH110" s="14">
        <v>4.7540387442161602E-2</v>
      </c>
      <c r="AI110" s="14">
        <v>0</v>
      </c>
      <c r="AJ110" s="14">
        <v>1.3136697780683699E-2</v>
      </c>
      <c r="AK110" s="14">
        <v>2.3285171934624E-2</v>
      </c>
      <c r="AL110" s="14">
        <v>7.3846321838450996E-2</v>
      </c>
      <c r="AM110" s="14">
        <v>4.1562498452856401E-2</v>
      </c>
      <c r="AN110" s="14">
        <v>2.7217927443724199E-2</v>
      </c>
      <c r="AO110" s="14">
        <v>0</v>
      </c>
      <c r="AP110" s="14">
        <v>3.4088167647173602E-2</v>
      </c>
      <c r="AQ110" s="14">
        <v>6.4895702899757393E-2</v>
      </c>
      <c r="AR110" s="14">
        <v>5.8078303686781997E-2</v>
      </c>
      <c r="AS110" s="14">
        <v>0</v>
      </c>
      <c r="AT110" s="14">
        <v>7.9925006640598706E-2</v>
      </c>
      <c r="AU110" s="14">
        <v>3.9825859801834902E-2</v>
      </c>
      <c r="AV110" s="14"/>
      <c r="AW110" s="14">
        <v>2.65616897152889E-2</v>
      </c>
      <c r="AX110" s="14">
        <v>3.6441960571281601E-2</v>
      </c>
      <c r="AY110" s="14"/>
      <c r="AZ110" s="14">
        <v>2.9760780338165101E-2</v>
      </c>
      <c r="BA110" s="14">
        <v>2.9312162783144399E-2</v>
      </c>
      <c r="BB110" s="14" t="s">
        <v>98</v>
      </c>
      <c r="BC110" s="14">
        <v>2.53783012581358E-2</v>
      </c>
      <c r="BD110" s="14">
        <v>6.0960843608610801E-2</v>
      </c>
      <c r="BE110" s="14">
        <v>2.58376403752196E-2</v>
      </c>
      <c r="BF110" s="14">
        <v>0</v>
      </c>
      <c r="BG110" s="14"/>
      <c r="BH110" s="14">
        <v>3.7439367418216601E-2</v>
      </c>
      <c r="BI110" s="14">
        <v>2.0370523824954301E-2</v>
      </c>
      <c r="BJ110" s="14">
        <v>1.9181342481369299E-2</v>
      </c>
      <c r="BK110" s="14"/>
      <c r="BL110" s="14">
        <v>4.4189521091829997E-2</v>
      </c>
      <c r="BM110" s="14">
        <v>1.29441889518031E-2</v>
      </c>
      <c r="BN110" s="14">
        <v>3.7428655346096601E-2</v>
      </c>
      <c r="BO110" s="14">
        <v>0</v>
      </c>
      <c r="BP110" s="14">
        <v>5.0837157547602499E-2</v>
      </c>
      <c r="BQ110" s="14"/>
      <c r="BR110" s="14">
        <v>4.72929178184971E-2</v>
      </c>
      <c r="BS110" s="14">
        <v>2.15733069860722E-2</v>
      </c>
      <c r="BT110" s="14">
        <v>4.3583736701499898E-2</v>
      </c>
    </row>
    <row r="111" spans="2:72" x14ac:dyDescent="0.25">
      <c r="B111" t="s">
        <v>136</v>
      </c>
      <c r="C111" s="14">
        <v>0.15100856623240499</v>
      </c>
      <c r="D111" s="14">
        <v>0.11931750813872399</v>
      </c>
      <c r="E111" s="14">
        <v>0.18274703171199799</v>
      </c>
      <c r="F111" s="14"/>
      <c r="G111" s="14">
        <v>0.174899365776712</v>
      </c>
      <c r="H111" s="14">
        <v>0.10427558907401301</v>
      </c>
      <c r="I111" s="14">
        <v>0.108024948471241</v>
      </c>
      <c r="J111" s="14">
        <v>0.14746773189843501</v>
      </c>
      <c r="K111" s="14">
        <v>0.14279943200894701</v>
      </c>
      <c r="L111" s="14">
        <v>0.20218847981542801</v>
      </c>
      <c r="M111" s="14"/>
      <c r="N111" s="14">
        <v>0.15562403529691601</v>
      </c>
      <c r="O111" s="14">
        <v>0.158472986532323</v>
      </c>
      <c r="P111" s="14">
        <v>0.12855092541917101</v>
      </c>
      <c r="Q111" s="14">
        <v>0.15177852087409199</v>
      </c>
      <c r="R111" s="14"/>
      <c r="S111" s="14">
        <v>8.6912167052088596E-2</v>
      </c>
      <c r="T111" s="14">
        <v>0.19273544821213401</v>
      </c>
      <c r="U111" s="14">
        <v>0.187472318392919</v>
      </c>
      <c r="V111" s="14">
        <v>6.6754303599455903E-2</v>
      </c>
      <c r="W111" s="14">
        <v>0.109914878509077</v>
      </c>
      <c r="X111" s="14">
        <v>0.132201864928913</v>
      </c>
      <c r="Y111" s="14">
        <v>0.170111097392248</v>
      </c>
      <c r="Z111" s="14">
        <v>0.48825417047987901</v>
      </c>
      <c r="AA111" s="14">
        <v>0.20030968887309</v>
      </c>
      <c r="AB111" s="14">
        <v>0.17733801059613599</v>
      </c>
      <c r="AC111" s="14">
        <v>0.12616095527263599</v>
      </c>
      <c r="AD111" s="14">
        <v>6.5100765139290695E-2</v>
      </c>
      <c r="AE111" s="14"/>
      <c r="AF111" s="14">
        <v>0</v>
      </c>
      <c r="AG111" s="14">
        <v>0.177230075046345</v>
      </c>
      <c r="AH111" s="14">
        <v>0.180365099491609</v>
      </c>
      <c r="AI111" s="14">
        <v>0.21154677348022499</v>
      </c>
      <c r="AJ111" s="14">
        <v>0.179663844451039</v>
      </c>
      <c r="AK111" s="14">
        <v>0.118064344025242</v>
      </c>
      <c r="AL111" s="14">
        <v>0.149601907331946</v>
      </c>
      <c r="AM111" s="14">
        <v>0.10730874856282401</v>
      </c>
      <c r="AN111" s="14">
        <v>0.15737055989460699</v>
      </c>
      <c r="AO111" s="14">
        <v>9.0458421808968598E-2</v>
      </c>
      <c r="AP111" s="14">
        <v>0.11347893000224001</v>
      </c>
      <c r="AQ111" s="14">
        <v>0.21228805660890299</v>
      </c>
      <c r="AR111" s="14">
        <v>0.121329860344908</v>
      </c>
      <c r="AS111" s="14">
        <v>0</v>
      </c>
      <c r="AT111" s="14">
        <v>6.0745578137349002E-2</v>
      </c>
      <c r="AU111" s="14">
        <v>0.191955780363571</v>
      </c>
      <c r="AV111" s="14"/>
      <c r="AW111" s="14">
        <v>0.15025120624271801</v>
      </c>
      <c r="AX111" s="14">
        <v>0.15204214141832501</v>
      </c>
      <c r="AY111" s="14"/>
      <c r="AZ111" s="14">
        <v>0.18184170922371701</v>
      </c>
      <c r="BA111" s="14">
        <v>0.114615477136307</v>
      </c>
      <c r="BB111" s="14" t="s">
        <v>98</v>
      </c>
      <c r="BC111" s="14">
        <v>0.150355813265691</v>
      </c>
      <c r="BD111" s="14">
        <v>0.188783311273304</v>
      </c>
      <c r="BE111" s="14">
        <v>0.12761296177911</v>
      </c>
      <c r="BF111" s="14">
        <v>0.15404238761499101</v>
      </c>
      <c r="BG111" s="14"/>
      <c r="BH111" s="14">
        <v>0.164617232669034</v>
      </c>
      <c r="BI111" s="14">
        <v>0.11652268755464799</v>
      </c>
      <c r="BJ111" s="14">
        <v>0.20420761631755899</v>
      </c>
      <c r="BK111" s="14"/>
      <c r="BL111" s="14">
        <v>0.176992032588737</v>
      </c>
      <c r="BM111" s="14">
        <v>0.14438408540894701</v>
      </c>
      <c r="BN111" s="14">
        <v>8.2198771936870502E-2</v>
      </c>
      <c r="BO111" s="14">
        <v>0.33822878554955799</v>
      </c>
      <c r="BP111" s="14">
        <v>0.15619070059593601</v>
      </c>
      <c r="BQ111" s="14"/>
      <c r="BR111" s="14">
        <v>0.211941120502039</v>
      </c>
      <c r="BS111" s="14">
        <v>0.14910224196607</v>
      </c>
      <c r="BT111" s="14">
        <v>8.2882903472261293E-2</v>
      </c>
    </row>
    <row r="112" spans="2:72" x14ac:dyDescent="0.25">
      <c r="B112" t="s">
        <v>137</v>
      </c>
      <c r="C112" s="14">
        <v>0.23228985103195801</v>
      </c>
      <c r="D112" s="14">
        <v>0.21378024466304599</v>
      </c>
      <c r="E112" s="14">
        <v>0.25171007018254798</v>
      </c>
      <c r="F112" s="14"/>
      <c r="G112" s="14">
        <v>0.220207135616345</v>
      </c>
      <c r="H112" s="14">
        <v>0.23435774442326299</v>
      </c>
      <c r="I112" s="14">
        <v>0.16989512525660699</v>
      </c>
      <c r="J112" s="14">
        <v>0.29365954879858702</v>
      </c>
      <c r="K112" s="14">
        <v>0.22391108781732399</v>
      </c>
      <c r="L112" s="14">
        <v>0.23901870570884601</v>
      </c>
      <c r="M112" s="14"/>
      <c r="N112" s="14">
        <v>0.21026545395912699</v>
      </c>
      <c r="O112" s="14">
        <v>0.24369161321156499</v>
      </c>
      <c r="P112" s="14">
        <v>0.22169072760310901</v>
      </c>
      <c r="Q112" s="14">
        <v>0.24992169968082301</v>
      </c>
      <c r="R112" s="14"/>
      <c r="S112" s="14">
        <v>0.246755783441483</v>
      </c>
      <c r="T112" s="14">
        <v>0.214364060491298</v>
      </c>
      <c r="U112" s="14">
        <v>0.33715216739630999</v>
      </c>
      <c r="V112" s="14">
        <v>0.13408320326204501</v>
      </c>
      <c r="W112" s="14">
        <v>0.26697280635408399</v>
      </c>
      <c r="X112" s="14">
        <v>0.22182986250011699</v>
      </c>
      <c r="Y112" s="14">
        <v>0.108246370084293</v>
      </c>
      <c r="Z112" s="14">
        <v>0.167301200477494</v>
      </c>
      <c r="AA112" s="14">
        <v>0.26246544788436199</v>
      </c>
      <c r="AB112" s="14">
        <v>0.236975491262994</v>
      </c>
      <c r="AC112" s="14">
        <v>0.41017371358721899</v>
      </c>
      <c r="AD112" s="14">
        <v>0.25707829077107403</v>
      </c>
      <c r="AE112" s="14"/>
      <c r="AF112" s="14">
        <v>0</v>
      </c>
      <c r="AG112" s="14">
        <v>0.15515175383292901</v>
      </c>
      <c r="AH112" s="14">
        <v>0.30802062397047197</v>
      </c>
      <c r="AI112" s="14">
        <v>0.307775262930091</v>
      </c>
      <c r="AJ112" s="14">
        <v>0.228535365138168</v>
      </c>
      <c r="AK112" s="14">
        <v>0.29983590576339098</v>
      </c>
      <c r="AL112" s="14">
        <v>0.20127884730387699</v>
      </c>
      <c r="AM112" s="14">
        <v>0.26244031202914397</v>
      </c>
      <c r="AN112" s="14">
        <v>0.121603388933901</v>
      </c>
      <c r="AO112" s="14">
        <v>0.25317374932904302</v>
      </c>
      <c r="AP112" s="14">
        <v>0.32963945356817898</v>
      </c>
      <c r="AQ112" s="14">
        <v>0.13406835529450101</v>
      </c>
      <c r="AR112" s="14">
        <v>0.14652846675144501</v>
      </c>
      <c r="AS112" s="14">
        <v>0.20351208434533699</v>
      </c>
      <c r="AT112" s="14">
        <v>0.17052650693105001</v>
      </c>
      <c r="AU112" s="14">
        <v>0.214264291078748</v>
      </c>
      <c r="AV112" s="14"/>
      <c r="AW112" s="14">
        <v>0.26420613562161699</v>
      </c>
      <c r="AX112" s="14">
        <v>0.18873344426655</v>
      </c>
      <c r="AY112" s="14"/>
      <c r="AZ112" s="14">
        <v>0.23129001035168101</v>
      </c>
      <c r="BA112" s="14">
        <v>0.25326431522890303</v>
      </c>
      <c r="BB112" s="14" t="s">
        <v>98</v>
      </c>
      <c r="BC112" s="14">
        <v>0.227556519936257</v>
      </c>
      <c r="BD112" s="14">
        <v>0.30029169987882798</v>
      </c>
      <c r="BE112" s="14">
        <v>0.19679029210935001</v>
      </c>
      <c r="BF112" s="14">
        <v>9.6622567487136601E-2</v>
      </c>
      <c r="BG112" s="14"/>
      <c r="BH112" s="14">
        <v>0.27840549185692698</v>
      </c>
      <c r="BI112" s="14">
        <v>0.22925393226192201</v>
      </c>
      <c r="BJ112" s="14">
        <v>0.103072996989456</v>
      </c>
      <c r="BK112" s="14"/>
      <c r="BL112" s="14">
        <v>0.25427143712482397</v>
      </c>
      <c r="BM112" s="14">
        <v>0.219947196379389</v>
      </c>
      <c r="BN112" s="14">
        <v>0.24230213842957901</v>
      </c>
      <c r="BO112" s="14">
        <v>0.18081736852493999</v>
      </c>
      <c r="BP112" s="14">
        <v>0.20358221721122599</v>
      </c>
      <c r="BQ112" s="14"/>
      <c r="BR112" s="14">
        <v>0.25380458282125601</v>
      </c>
      <c r="BS112" s="14">
        <v>0.24007210204038101</v>
      </c>
      <c r="BT112" s="14">
        <v>0.22811518504561801</v>
      </c>
    </row>
    <row r="113" spans="2:72" x14ac:dyDescent="0.25">
      <c r="B113" t="s">
        <v>138</v>
      </c>
      <c r="C113" s="14">
        <v>0.14232311881169801</v>
      </c>
      <c r="D113" s="14">
        <v>0.150153818866755</v>
      </c>
      <c r="E113" s="14">
        <v>0.135581434094005</v>
      </c>
      <c r="F113" s="14"/>
      <c r="G113" s="14">
        <v>0.141533873280418</v>
      </c>
      <c r="H113" s="14">
        <v>7.9037719932869094E-2</v>
      </c>
      <c r="I113" s="14">
        <v>0.17913061093266899</v>
      </c>
      <c r="J113" s="14">
        <v>0.18070575117025101</v>
      </c>
      <c r="K113" s="14">
        <v>0.181916429732388</v>
      </c>
      <c r="L113" s="14">
        <v>0.111306512954413</v>
      </c>
      <c r="M113" s="14"/>
      <c r="N113" s="14">
        <v>0.14754972163918001</v>
      </c>
      <c r="O113" s="14">
        <v>0.13562283734450001</v>
      </c>
      <c r="P113" s="14">
        <v>0.145871303125304</v>
      </c>
      <c r="Q113" s="14">
        <v>0.142502378563161</v>
      </c>
      <c r="R113" s="14"/>
      <c r="S113" s="14">
        <v>0.106679290096979</v>
      </c>
      <c r="T113" s="14">
        <v>0.12683068555771301</v>
      </c>
      <c r="U113" s="14">
        <v>9.6038998067664E-2</v>
      </c>
      <c r="V113" s="14">
        <v>0.16820353010256001</v>
      </c>
      <c r="W113" s="14">
        <v>0.21702660665603499</v>
      </c>
      <c r="X113" s="14">
        <v>0.120248131959733</v>
      </c>
      <c r="Y113" s="14">
        <v>0.20470806408596601</v>
      </c>
      <c r="Z113" s="14">
        <v>0.17479301015720999</v>
      </c>
      <c r="AA113" s="14">
        <v>0.123684574805157</v>
      </c>
      <c r="AB113" s="14">
        <v>0.141851701087614</v>
      </c>
      <c r="AC113" s="14">
        <v>0.136697569972003</v>
      </c>
      <c r="AD113" s="14">
        <v>0.212170503575103</v>
      </c>
      <c r="AE113" s="14"/>
      <c r="AF113" s="14">
        <v>0</v>
      </c>
      <c r="AG113" s="14">
        <v>0.15019182780104701</v>
      </c>
      <c r="AH113" s="14">
        <v>9.2227478412625699E-2</v>
      </c>
      <c r="AI113" s="14">
        <v>0.15027252129924501</v>
      </c>
      <c r="AJ113" s="14">
        <v>0.16564570620369801</v>
      </c>
      <c r="AK113" s="14">
        <v>0.11985306352820201</v>
      </c>
      <c r="AL113" s="14">
        <v>0.26294075070071199</v>
      </c>
      <c r="AM113" s="14">
        <v>8.6713495126463994E-2</v>
      </c>
      <c r="AN113" s="14">
        <v>0.16714691562703199</v>
      </c>
      <c r="AO113" s="14">
        <v>0.11172607055244201</v>
      </c>
      <c r="AP113" s="14">
        <v>0.15837236478907099</v>
      </c>
      <c r="AQ113" s="14">
        <v>6.6224314012738303E-2</v>
      </c>
      <c r="AR113" s="14">
        <v>0.25326625523684698</v>
      </c>
      <c r="AS113" s="14">
        <v>0.180764114070425</v>
      </c>
      <c r="AT113" s="14">
        <v>8.0030215142845001E-2</v>
      </c>
      <c r="AU113" s="14">
        <v>6.3743458995085794E-2</v>
      </c>
      <c r="AV113" s="14"/>
      <c r="AW113" s="14">
        <v>0.133481856332479</v>
      </c>
      <c r="AX113" s="14">
        <v>0.154388859853166</v>
      </c>
      <c r="AY113" s="14"/>
      <c r="AZ113" s="14">
        <v>0.13429123103332799</v>
      </c>
      <c r="BA113" s="14">
        <v>0.11662090091091699</v>
      </c>
      <c r="BB113" s="14" t="s">
        <v>98</v>
      </c>
      <c r="BC113" s="14">
        <v>0.24172029794608099</v>
      </c>
      <c r="BD113" s="14">
        <v>0.108675874346522</v>
      </c>
      <c r="BE113" s="14">
        <v>0.16558288411747399</v>
      </c>
      <c r="BF113" s="14">
        <v>9.4009735029629199E-2</v>
      </c>
      <c r="BG113" s="14"/>
      <c r="BH113" s="14">
        <v>0.139899083334839</v>
      </c>
      <c r="BI113" s="14">
        <v>0.14803959200351999</v>
      </c>
      <c r="BJ113" s="14">
        <v>9.6084286306793207E-2</v>
      </c>
      <c r="BK113" s="14"/>
      <c r="BL113" s="14">
        <v>0.138696025607354</v>
      </c>
      <c r="BM113" s="14">
        <v>0.14921355583367499</v>
      </c>
      <c r="BN113" s="14">
        <v>0.12377510337879501</v>
      </c>
      <c r="BO113" s="14">
        <v>0.24444839144839001</v>
      </c>
      <c r="BP113" s="14">
        <v>9.6685425685232002E-2</v>
      </c>
      <c r="BQ113" s="14"/>
      <c r="BR113" s="14">
        <v>9.8146574424018598E-2</v>
      </c>
      <c r="BS113" s="14">
        <v>0.15664691880142001</v>
      </c>
      <c r="BT113" s="14">
        <v>8.4383781980612804E-2</v>
      </c>
    </row>
    <row r="114" spans="2:72" x14ac:dyDescent="0.25">
      <c r="B114" t="s">
        <v>139</v>
      </c>
      <c r="C114" s="14">
        <v>9.2359027284919404E-2</v>
      </c>
      <c r="D114" s="14">
        <v>0.102347442317303</v>
      </c>
      <c r="E114" s="14">
        <v>8.3213243681039897E-2</v>
      </c>
      <c r="F114" s="14"/>
      <c r="G114" s="14">
        <v>0.123290165555984</v>
      </c>
      <c r="H114" s="14">
        <v>0.126059414136275</v>
      </c>
      <c r="I114" s="14">
        <v>0.10780002691081</v>
      </c>
      <c r="J114" s="14">
        <v>6.4471379720338798E-2</v>
      </c>
      <c r="K114" s="14">
        <v>2.9737346514876001E-2</v>
      </c>
      <c r="L114" s="14">
        <v>9.6648635348492606E-2</v>
      </c>
      <c r="M114" s="14"/>
      <c r="N114" s="14">
        <v>0.110205821013903</v>
      </c>
      <c r="O114" s="14">
        <v>8.1316324293457906E-2</v>
      </c>
      <c r="P114" s="14">
        <v>0.101784916613257</v>
      </c>
      <c r="Q114" s="14">
        <v>7.7268365550758805E-2</v>
      </c>
      <c r="R114" s="14"/>
      <c r="S114" s="14">
        <v>5.8001985508613997E-2</v>
      </c>
      <c r="T114" s="14">
        <v>0.105407915533304</v>
      </c>
      <c r="U114" s="14">
        <v>0.11370497302638299</v>
      </c>
      <c r="V114" s="14">
        <v>0.12736628878643599</v>
      </c>
      <c r="W114" s="14">
        <v>6.2457511572359597E-2</v>
      </c>
      <c r="X114" s="14">
        <v>0.16189794736589799</v>
      </c>
      <c r="Y114" s="14">
        <v>0.139715888085368</v>
      </c>
      <c r="Z114" s="14">
        <v>0</v>
      </c>
      <c r="AA114" s="14">
        <v>0.110662922114749</v>
      </c>
      <c r="AB114" s="14">
        <v>0</v>
      </c>
      <c r="AC114" s="14">
        <v>6.9816763455493702E-2</v>
      </c>
      <c r="AD114" s="14">
        <v>0</v>
      </c>
      <c r="AE114" s="14"/>
      <c r="AF114" s="14">
        <v>0</v>
      </c>
      <c r="AG114" s="14">
        <v>0.123441972850469</v>
      </c>
      <c r="AH114" s="14">
        <v>6.5240637301005003E-2</v>
      </c>
      <c r="AI114" s="14">
        <v>6.2619501301629299E-2</v>
      </c>
      <c r="AJ114" s="14">
        <v>8.8977588744140607E-2</v>
      </c>
      <c r="AK114" s="14">
        <v>7.1103267628013903E-2</v>
      </c>
      <c r="AL114" s="14">
        <v>5.39781722970685E-2</v>
      </c>
      <c r="AM114" s="14">
        <v>9.7676780386386303E-2</v>
      </c>
      <c r="AN114" s="14">
        <v>0.16451191643690199</v>
      </c>
      <c r="AO114" s="14">
        <v>2.8867898934755502E-2</v>
      </c>
      <c r="AP114" s="14">
        <v>0.101624211703046</v>
      </c>
      <c r="AQ114" s="14">
        <v>0.164867884420106</v>
      </c>
      <c r="AR114" s="14">
        <v>0.15458685484533999</v>
      </c>
      <c r="AS114" s="14">
        <v>7.7155551659387894E-2</v>
      </c>
      <c r="AT114" s="14">
        <v>7.9925006640598706E-2</v>
      </c>
      <c r="AU114" s="14">
        <v>3.8163374648081401E-2</v>
      </c>
      <c r="AV114" s="14"/>
      <c r="AW114" s="14">
        <v>9.0251004740243806E-2</v>
      </c>
      <c r="AX114" s="14">
        <v>9.5235862374186006E-2</v>
      </c>
      <c r="AY114" s="14"/>
      <c r="AZ114" s="14">
        <v>7.6508056591136298E-2</v>
      </c>
      <c r="BA114" s="14">
        <v>0.109187119667032</v>
      </c>
      <c r="BB114" s="14" t="s">
        <v>98</v>
      </c>
      <c r="BC114" s="14">
        <v>0.101114091124634</v>
      </c>
      <c r="BD114" s="14">
        <v>3.9254908065209898E-2</v>
      </c>
      <c r="BE114" s="14">
        <v>0.127749053439601</v>
      </c>
      <c r="BF114" s="14">
        <v>6.0991365391493697E-2</v>
      </c>
      <c r="BG114" s="14"/>
      <c r="BH114" s="14">
        <v>8.8244677566597499E-2</v>
      </c>
      <c r="BI114" s="14">
        <v>9.0145752308627203E-2</v>
      </c>
      <c r="BJ114" s="14">
        <v>0.148136449290799</v>
      </c>
      <c r="BK114" s="14"/>
      <c r="BL114" s="14">
        <v>7.3875134270044204E-2</v>
      </c>
      <c r="BM114" s="14">
        <v>0.102606723126427</v>
      </c>
      <c r="BN114" s="14">
        <v>0.147092532047045</v>
      </c>
      <c r="BO114" s="14">
        <v>0.103249969673054</v>
      </c>
      <c r="BP114" s="14">
        <v>0.14431347021214999</v>
      </c>
      <c r="BQ114" s="14"/>
      <c r="BR114" s="14">
        <v>6.6809445660837699E-2</v>
      </c>
      <c r="BS114" s="14">
        <v>0.105582471078024</v>
      </c>
      <c r="BT114" s="14">
        <v>0.182668559744354</v>
      </c>
    </row>
    <row r="115" spans="2:72" x14ac:dyDescent="0.25">
      <c r="B115" t="s">
        <v>140</v>
      </c>
      <c r="C115" s="14">
        <v>9.5392155382947499E-2</v>
      </c>
      <c r="D115" s="14">
        <v>0.110948152649018</v>
      </c>
      <c r="E115" s="14">
        <v>8.0851607828673205E-2</v>
      </c>
      <c r="F115" s="14"/>
      <c r="G115" s="14">
        <v>7.8526790574184005E-2</v>
      </c>
      <c r="H115" s="14">
        <v>0.17798428576872899</v>
      </c>
      <c r="I115" s="14">
        <v>0.13262458651270101</v>
      </c>
      <c r="J115" s="14">
        <v>7.0482613790779497E-2</v>
      </c>
      <c r="K115" s="14">
        <v>8.6593832619200201E-2</v>
      </c>
      <c r="L115" s="14">
        <v>4.9579478298672999E-2</v>
      </c>
      <c r="M115" s="14"/>
      <c r="N115" s="14">
        <v>0.107469591565725</v>
      </c>
      <c r="O115" s="14">
        <v>7.7824380321114398E-2</v>
      </c>
      <c r="P115" s="14">
        <v>0.136869323209209</v>
      </c>
      <c r="Q115" s="14">
        <v>6.6534236794917295E-2</v>
      </c>
      <c r="R115" s="14"/>
      <c r="S115" s="14">
        <v>0.119565847881914</v>
      </c>
      <c r="T115" s="14">
        <v>0.109572755280209</v>
      </c>
      <c r="U115" s="14">
        <v>5.5885762392970301E-2</v>
      </c>
      <c r="V115" s="14">
        <v>0.114448368854145</v>
      </c>
      <c r="W115" s="14">
        <v>5.7508395921321898E-2</v>
      </c>
      <c r="X115" s="14">
        <v>9.8407440298459298E-2</v>
      </c>
      <c r="Y115" s="14">
        <v>9.0581333689752006E-2</v>
      </c>
      <c r="Z115" s="14">
        <v>6.9404564916904304E-2</v>
      </c>
      <c r="AA115" s="14">
        <v>7.5565277921326293E-2</v>
      </c>
      <c r="AB115" s="14">
        <v>8.5731019965047006E-2</v>
      </c>
      <c r="AC115" s="14">
        <v>5.63732749428935E-2</v>
      </c>
      <c r="AD115" s="14">
        <v>0.186137392556954</v>
      </c>
      <c r="AE115" s="14"/>
      <c r="AF115" s="14">
        <v>0.39391955840555698</v>
      </c>
      <c r="AG115" s="14">
        <v>5.4628649901032098E-2</v>
      </c>
      <c r="AH115" s="14">
        <v>5.9934370311329699E-2</v>
      </c>
      <c r="AI115" s="14">
        <v>9.0927990271438094E-2</v>
      </c>
      <c r="AJ115" s="14">
        <v>6.9659480597512896E-2</v>
      </c>
      <c r="AK115" s="14">
        <v>8.4912061357022603E-2</v>
      </c>
      <c r="AL115" s="14">
        <v>7.0120657574902295E-2</v>
      </c>
      <c r="AM115" s="14">
        <v>0.111210855593476</v>
      </c>
      <c r="AN115" s="14">
        <v>0.12962798387118299</v>
      </c>
      <c r="AO115" s="14">
        <v>0.25746584517082599</v>
      </c>
      <c r="AP115" s="14">
        <v>9.4322384957347294E-2</v>
      </c>
      <c r="AQ115" s="14">
        <v>0.12256570763824</v>
      </c>
      <c r="AR115" s="14">
        <v>0.17211466750235399</v>
      </c>
      <c r="AS115" s="14">
        <v>0</v>
      </c>
      <c r="AT115" s="14">
        <v>0.27939767735391902</v>
      </c>
      <c r="AU115" s="14">
        <v>5.3011747159631598E-2</v>
      </c>
      <c r="AV115" s="14"/>
      <c r="AW115" s="14">
        <v>9.2012961803062399E-2</v>
      </c>
      <c r="AX115" s="14">
        <v>0.100003767667926</v>
      </c>
      <c r="AY115" s="14"/>
      <c r="AZ115" s="14">
        <v>7.5574609777665502E-2</v>
      </c>
      <c r="BA115" s="14">
        <v>0.116827504161808</v>
      </c>
      <c r="BB115" s="14" t="s">
        <v>98</v>
      </c>
      <c r="BC115" s="14">
        <v>1.9569267151464301E-2</v>
      </c>
      <c r="BD115" s="14">
        <v>0.101373056166944</v>
      </c>
      <c r="BE115" s="14">
        <v>0.12356555552451701</v>
      </c>
      <c r="BF115" s="14">
        <v>6.5075914220229902E-2</v>
      </c>
      <c r="BG115" s="14"/>
      <c r="BH115" s="14">
        <v>6.7990587495813798E-2</v>
      </c>
      <c r="BI115" s="14">
        <v>0.104974073342973</v>
      </c>
      <c r="BJ115" s="14">
        <v>0.16877329628745</v>
      </c>
      <c r="BK115" s="14"/>
      <c r="BL115" s="14">
        <v>8.78972258330801E-2</v>
      </c>
      <c r="BM115" s="14">
        <v>9.3574771031981793E-2</v>
      </c>
      <c r="BN115" s="14">
        <v>7.6783323092891501E-2</v>
      </c>
      <c r="BO115" s="14">
        <v>0</v>
      </c>
      <c r="BP115" s="14">
        <v>0.117942757738971</v>
      </c>
      <c r="BQ115" s="14"/>
      <c r="BR115" s="14">
        <v>0.12230071399209499</v>
      </c>
      <c r="BS115" s="14">
        <v>9.2883747132049194E-2</v>
      </c>
      <c r="BT115" s="14">
        <v>0.13057869576630399</v>
      </c>
    </row>
    <row r="116" spans="2:72" x14ac:dyDescent="0.25">
      <c r="B116" t="s">
        <v>141</v>
      </c>
      <c r="C116" s="14">
        <v>2.95035541803986E-2</v>
      </c>
      <c r="D116" s="14">
        <v>3.4164601899211701E-2</v>
      </c>
      <c r="E116" s="14">
        <v>2.1589456086073398E-2</v>
      </c>
      <c r="F116" s="14"/>
      <c r="G116" s="14">
        <v>1.19634678207619E-2</v>
      </c>
      <c r="H116" s="14">
        <v>5.1167051431223298E-2</v>
      </c>
      <c r="I116" s="14">
        <v>7.7175551767985698E-2</v>
      </c>
      <c r="J116" s="14">
        <v>1.1110135408467401E-2</v>
      </c>
      <c r="K116" s="14">
        <v>4.4746965840017999E-2</v>
      </c>
      <c r="L116" s="14">
        <v>0</v>
      </c>
      <c r="M116" s="14"/>
      <c r="N116" s="14">
        <v>3.09456213319215E-2</v>
      </c>
      <c r="O116" s="14">
        <v>2.8276560649988701E-2</v>
      </c>
      <c r="P116" s="14">
        <v>6.4962965251634003E-2</v>
      </c>
      <c r="Q116" s="14">
        <v>0</v>
      </c>
      <c r="R116" s="14"/>
      <c r="S116" s="14">
        <v>5.8339475706706501E-2</v>
      </c>
      <c r="T116" s="14">
        <v>0</v>
      </c>
      <c r="U116" s="14">
        <v>3.9816413982156802E-2</v>
      </c>
      <c r="V116" s="14">
        <v>3.0418791936670998E-2</v>
      </c>
      <c r="W116" s="14">
        <v>0</v>
      </c>
      <c r="X116" s="14">
        <v>2.5590549184333299E-2</v>
      </c>
      <c r="Y116" s="14">
        <v>3.5366015962949603E-2</v>
      </c>
      <c r="Z116" s="14">
        <v>0</v>
      </c>
      <c r="AA116" s="14">
        <v>1.30885731509831E-2</v>
      </c>
      <c r="AB116" s="14">
        <v>5.5854053479478499E-2</v>
      </c>
      <c r="AC116" s="14">
        <v>4.0869934346140897E-2</v>
      </c>
      <c r="AD116" s="14">
        <v>6.5414545815520198E-2</v>
      </c>
      <c r="AE116" s="14"/>
      <c r="AF116" s="14">
        <v>0</v>
      </c>
      <c r="AG116" s="14">
        <v>4.7814959252424002E-2</v>
      </c>
      <c r="AH116" s="14">
        <v>0</v>
      </c>
      <c r="AI116" s="14">
        <v>1.6556249855572601E-2</v>
      </c>
      <c r="AJ116" s="14">
        <v>3.6472981959252998E-2</v>
      </c>
      <c r="AK116" s="14">
        <v>1.12916371706435E-2</v>
      </c>
      <c r="AL116" s="14">
        <v>4.1454501195284203E-2</v>
      </c>
      <c r="AM116" s="14">
        <v>7.4740148941662504E-2</v>
      </c>
      <c r="AN116" s="14">
        <v>4.4853402832604299E-2</v>
      </c>
      <c r="AO116" s="14">
        <v>0</v>
      </c>
      <c r="AP116" s="14">
        <v>2.1764282804182401E-2</v>
      </c>
      <c r="AQ116" s="14">
        <v>3.8893717456210099E-2</v>
      </c>
      <c r="AR116" s="14">
        <v>0</v>
      </c>
      <c r="AS116" s="14">
        <v>0</v>
      </c>
      <c r="AT116" s="14">
        <v>0</v>
      </c>
      <c r="AU116" s="14">
        <v>0.11560438346068699</v>
      </c>
      <c r="AV116" s="14"/>
      <c r="AW116" s="14">
        <v>2.57706729596788E-2</v>
      </c>
      <c r="AX116" s="14">
        <v>3.4597846794561703E-2</v>
      </c>
      <c r="AY116" s="14"/>
      <c r="AZ116" s="14">
        <v>3.83488717615048E-3</v>
      </c>
      <c r="BA116" s="14">
        <v>4.8769121300259399E-2</v>
      </c>
      <c r="BB116" s="14" t="s">
        <v>98</v>
      </c>
      <c r="BC116" s="14">
        <v>0</v>
      </c>
      <c r="BD116" s="14">
        <v>5.6666215211568102E-2</v>
      </c>
      <c r="BE116" s="14">
        <v>5.3891965073047297E-2</v>
      </c>
      <c r="BF116" s="14">
        <v>0</v>
      </c>
      <c r="BG116" s="14"/>
      <c r="BH116" s="14">
        <v>3.3416320856525697E-2</v>
      </c>
      <c r="BI116" s="14">
        <v>3.32439352056903E-2</v>
      </c>
      <c r="BJ116" s="14">
        <v>2.1698995709196801E-2</v>
      </c>
      <c r="BK116" s="14"/>
      <c r="BL116" s="14">
        <v>2.2801066162981599E-2</v>
      </c>
      <c r="BM116" s="14">
        <v>3.2450875724808897E-2</v>
      </c>
      <c r="BN116" s="14">
        <v>2.0266189336547301E-2</v>
      </c>
      <c r="BO116" s="14">
        <v>0</v>
      </c>
      <c r="BP116" s="14">
        <v>4.1043974294499699E-2</v>
      </c>
      <c r="BQ116" s="14"/>
      <c r="BR116" s="14">
        <v>3.9393357794905999E-2</v>
      </c>
      <c r="BS116" s="14">
        <v>2.6431806103722099E-2</v>
      </c>
      <c r="BT116" s="14">
        <v>0</v>
      </c>
    </row>
    <row r="117" spans="2:72" x14ac:dyDescent="0.25">
      <c r="B117" t="s">
        <v>142</v>
      </c>
      <c r="C117" s="14">
        <v>6.3182211168390207E-2</v>
      </c>
      <c r="D117" s="14">
        <v>7.2644952437868698E-2</v>
      </c>
      <c r="E117" s="14">
        <v>5.1804176101509697E-2</v>
      </c>
      <c r="F117" s="14"/>
      <c r="G117" s="14">
        <v>0.113030590698733</v>
      </c>
      <c r="H117" s="14">
        <v>0.12557935171128701</v>
      </c>
      <c r="I117" s="14">
        <v>8.8601152102040798E-3</v>
      </c>
      <c r="J117" s="14">
        <v>4.7707860623722502E-2</v>
      </c>
      <c r="K117" s="14">
        <v>5.0736203234946799E-2</v>
      </c>
      <c r="L117" s="14">
        <v>4.1961252346349398E-2</v>
      </c>
      <c r="M117" s="14"/>
      <c r="N117" s="14">
        <v>4.65617328520673E-2</v>
      </c>
      <c r="O117" s="14">
        <v>6.5250466159590195E-2</v>
      </c>
      <c r="P117" s="14">
        <v>5.0345860639429398E-2</v>
      </c>
      <c r="Q117" s="14">
        <v>9.1172651388366305E-2</v>
      </c>
      <c r="R117" s="14"/>
      <c r="S117" s="14">
        <v>0.142365494330737</v>
      </c>
      <c r="T117" s="14">
        <v>6.7318372205880203E-2</v>
      </c>
      <c r="U117" s="14">
        <v>0</v>
      </c>
      <c r="V117" s="14">
        <v>2.1022592346987001E-2</v>
      </c>
      <c r="W117" s="14">
        <v>5.0158097157365397E-2</v>
      </c>
      <c r="X117" s="14">
        <v>2.68837430984856E-2</v>
      </c>
      <c r="Y117" s="14">
        <v>6.1622221407704597E-2</v>
      </c>
      <c r="Z117" s="14">
        <v>0</v>
      </c>
      <c r="AA117" s="14">
        <v>6.3337626001016903E-2</v>
      </c>
      <c r="AB117" s="14">
        <v>9.67245763061753E-2</v>
      </c>
      <c r="AC117" s="14">
        <v>6.5627988036126003E-2</v>
      </c>
      <c r="AD117" s="14">
        <v>6.9490926662208297E-2</v>
      </c>
      <c r="AE117" s="14"/>
      <c r="AF117" s="14">
        <v>0</v>
      </c>
      <c r="AG117" s="14">
        <v>0.108111273519591</v>
      </c>
      <c r="AH117" s="14">
        <v>9.2249143922863194E-2</v>
      </c>
      <c r="AI117" s="14">
        <v>1.94777142462772E-2</v>
      </c>
      <c r="AJ117" s="14">
        <v>5.6402496951690098E-2</v>
      </c>
      <c r="AK117" s="14">
        <v>3.8005179153494398E-2</v>
      </c>
      <c r="AL117" s="14">
        <v>7.6087837183158799E-2</v>
      </c>
      <c r="AM117" s="14">
        <v>7.0958914487478403E-2</v>
      </c>
      <c r="AN117" s="14">
        <v>5.8892540816006402E-2</v>
      </c>
      <c r="AO117" s="14">
        <v>2.78494522704297E-2</v>
      </c>
      <c r="AP117" s="14">
        <v>6.3091319734233806E-2</v>
      </c>
      <c r="AQ117" s="14">
        <v>0</v>
      </c>
      <c r="AR117" s="14">
        <v>4.8791744501511997E-2</v>
      </c>
      <c r="AS117" s="14">
        <v>0.14264839108630301</v>
      </c>
      <c r="AT117" s="14">
        <v>0.120391859547666</v>
      </c>
      <c r="AU117" s="14">
        <v>0.17012206374567501</v>
      </c>
      <c r="AV117" s="14"/>
      <c r="AW117" s="14">
        <v>3.9410159784900201E-2</v>
      </c>
      <c r="AX117" s="14">
        <v>9.5624118270665595E-2</v>
      </c>
      <c r="AY117" s="14"/>
      <c r="AZ117" s="14">
        <v>4.4016602451775001E-2</v>
      </c>
      <c r="BA117" s="14">
        <v>9.4845271672313505E-2</v>
      </c>
      <c r="BB117" s="14" t="s">
        <v>98</v>
      </c>
      <c r="BC117" s="14">
        <v>0.113005252882187</v>
      </c>
      <c r="BD117" s="14">
        <v>2.3938463346754799E-2</v>
      </c>
      <c r="BE117" s="14">
        <v>5.0104481402222803E-2</v>
      </c>
      <c r="BF117" s="14">
        <v>0.15096421309982899</v>
      </c>
      <c r="BG117" s="14"/>
      <c r="BH117" s="14">
        <v>3.1459432346400799E-2</v>
      </c>
      <c r="BI117" s="14">
        <v>8.0031491346745101E-2</v>
      </c>
      <c r="BJ117" s="14">
        <v>0.103941158048427</v>
      </c>
      <c r="BK117" s="14"/>
      <c r="BL117" s="14">
        <v>2.00702921384905E-2</v>
      </c>
      <c r="BM117" s="14">
        <v>9.0355818738862406E-2</v>
      </c>
      <c r="BN117" s="14">
        <v>0.15608751421999301</v>
      </c>
      <c r="BO117" s="14">
        <v>0</v>
      </c>
      <c r="BP117" s="14">
        <v>6.8205364376454303E-2</v>
      </c>
      <c r="BQ117" s="14"/>
      <c r="BR117" s="14">
        <v>5.5283818242175903E-2</v>
      </c>
      <c r="BS117" s="14">
        <v>6.3393649525628704E-2</v>
      </c>
      <c r="BT117" s="14">
        <v>0.120088774563068</v>
      </c>
    </row>
    <row r="118" spans="2:72" x14ac:dyDescent="0.25">
      <c r="B118" t="s">
        <v>117</v>
      </c>
      <c r="C118" s="14">
        <v>0.16320160582114199</v>
      </c>
      <c r="D118" s="14">
        <v>0.16496329087093201</v>
      </c>
      <c r="E118" s="14">
        <v>0.16248874644779299</v>
      </c>
      <c r="F118" s="14"/>
      <c r="G118" s="14">
        <v>8.7953140996542195E-2</v>
      </c>
      <c r="H118" s="14">
        <v>8.9219725384847196E-2</v>
      </c>
      <c r="I118" s="14">
        <v>0.17625774338620301</v>
      </c>
      <c r="J118" s="14">
        <v>0.13836345680745199</v>
      </c>
      <c r="K118" s="14">
        <v>0.21941862274968499</v>
      </c>
      <c r="L118" s="14">
        <v>0.23842935431706999</v>
      </c>
      <c r="M118" s="14"/>
      <c r="N118" s="14">
        <v>0.160919521561699</v>
      </c>
      <c r="O118" s="14">
        <v>0.17305447607275901</v>
      </c>
      <c r="P118" s="14">
        <v>0.124739920337749</v>
      </c>
      <c r="Q118" s="14">
        <v>0.190438459108556</v>
      </c>
      <c r="R118" s="14"/>
      <c r="S118" s="14">
        <v>0.14134632156482699</v>
      </c>
      <c r="T118" s="14">
        <v>0.14783515285385199</v>
      </c>
      <c r="U118" s="14">
        <v>0.13513460950623399</v>
      </c>
      <c r="V118" s="14">
        <v>0.28138149319141598</v>
      </c>
      <c r="W118" s="14">
        <v>0.186661168822148</v>
      </c>
      <c r="X118" s="14">
        <v>0.198534030049102</v>
      </c>
      <c r="Y118" s="14">
        <v>0.18964900929171899</v>
      </c>
      <c r="Z118" s="14">
        <v>0.10024705396851399</v>
      </c>
      <c r="AA118" s="14">
        <v>0.12228343131734</v>
      </c>
      <c r="AB118" s="14">
        <v>0.14729222863771901</v>
      </c>
      <c r="AC118" s="14">
        <v>9.4279800387488594E-2</v>
      </c>
      <c r="AD118" s="14">
        <v>0.14460757547985001</v>
      </c>
      <c r="AE118" s="14"/>
      <c r="AF118" s="14">
        <v>0.29831508312550198</v>
      </c>
      <c r="AG118" s="14">
        <v>0.183429487796162</v>
      </c>
      <c r="AH118" s="14">
        <v>0.154422259147934</v>
      </c>
      <c r="AI118" s="14">
        <v>0.14082398661552101</v>
      </c>
      <c r="AJ118" s="14">
        <v>0.161505838173815</v>
      </c>
      <c r="AK118" s="14">
        <v>0.23364936943936701</v>
      </c>
      <c r="AL118" s="14">
        <v>7.0691004574600494E-2</v>
      </c>
      <c r="AM118" s="14">
        <v>0.14738824641970899</v>
      </c>
      <c r="AN118" s="14">
        <v>0.12877536414404001</v>
      </c>
      <c r="AO118" s="14">
        <v>0.23045856193353501</v>
      </c>
      <c r="AP118" s="14">
        <v>8.3618884794526699E-2</v>
      </c>
      <c r="AQ118" s="14">
        <v>0.19619626166954399</v>
      </c>
      <c r="AR118" s="14">
        <v>4.53038471308123E-2</v>
      </c>
      <c r="AS118" s="14">
        <v>0.39591985883854702</v>
      </c>
      <c r="AT118" s="14">
        <v>0.129058149605973</v>
      </c>
      <c r="AU118" s="14">
        <v>0.113309040746686</v>
      </c>
      <c r="AV118" s="14"/>
      <c r="AW118" s="14">
        <v>0.17805431280001099</v>
      </c>
      <c r="AX118" s="14">
        <v>0.14293199878333901</v>
      </c>
      <c r="AY118" s="14"/>
      <c r="AZ118" s="14">
        <v>0.222882113056381</v>
      </c>
      <c r="BA118" s="14">
        <v>0.116558127139316</v>
      </c>
      <c r="BB118" s="14" t="s">
        <v>98</v>
      </c>
      <c r="BC118" s="14">
        <v>0.121300456435549</v>
      </c>
      <c r="BD118" s="14">
        <v>0.120055628102259</v>
      </c>
      <c r="BE118" s="14">
        <v>0.12886516617945801</v>
      </c>
      <c r="BF118" s="14">
        <v>0.37829381715669003</v>
      </c>
      <c r="BG118" s="14"/>
      <c r="BH118" s="14">
        <v>0.15852780645564499</v>
      </c>
      <c r="BI118" s="14">
        <v>0.17741801215091901</v>
      </c>
      <c r="BJ118" s="14">
        <v>0.13490385856894899</v>
      </c>
      <c r="BK118" s="14"/>
      <c r="BL118" s="14">
        <v>0.18120726518265901</v>
      </c>
      <c r="BM118" s="14">
        <v>0.154522784804106</v>
      </c>
      <c r="BN118" s="14">
        <v>0.114065772212182</v>
      </c>
      <c r="BO118" s="14">
        <v>0.13325548480405799</v>
      </c>
      <c r="BP118" s="14">
        <v>0.121198932337928</v>
      </c>
      <c r="BQ118" s="14"/>
      <c r="BR118" s="14">
        <v>0.105027468744174</v>
      </c>
      <c r="BS118" s="14">
        <v>0.14431375636663299</v>
      </c>
      <c r="BT118" s="14">
        <v>0.12769836272628199</v>
      </c>
    </row>
    <row r="119" spans="2:72" x14ac:dyDescent="0.2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row>
    <row r="120" spans="2:72" x14ac:dyDescent="0.25">
      <c r="B120" s="6" t="s">
        <v>155</v>
      </c>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row>
    <row r="121" spans="2:72" x14ac:dyDescent="0.25">
      <c r="B121" s="23" t="s">
        <v>144</v>
      </c>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row>
    <row r="122" spans="2:72" x14ac:dyDescent="0.25">
      <c r="B122" t="s">
        <v>145</v>
      </c>
      <c r="C122" s="14">
        <v>0.12050980262013899</v>
      </c>
      <c r="D122" s="14">
        <v>0.114394984784649</v>
      </c>
      <c r="E122" s="14">
        <v>0.12461694797975501</v>
      </c>
      <c r="F122" s="14"/>
      <c r="G122" s="14">
        <v>0.111509014742996</v>
      </c>
      <c r="H122" s="14">
        <v>0.124923435131989</v>
      </c>
      <c r="I122" s="14">
        <v>0.13086431358299899</v>
      </c>
      <c r="J122" s="14">
        <v>0.13353599685956899</v>
      </c>
      <c r="K122" s="14">
        <v>0.128012636047454</v>
      </c>
      <c r="L122" s="14">
        <v>9.4532322528871102E-2</v>
      </c>
      <c r="M122" s="14"/>
      <c r="N122" s="14">
        <v>0.129431036234749</v>
      </c>
      <c r="O122" s="14">
        <v>0.137842204715517</v>
      </c>
      <c r="P122" s="14">
        <v>3.6123006693662002E-2</v>
      </c>
      <c r="Q122" s="14">
        <v>0.15543020146704101</v>
      </c>
      <c r="R122" s="14"/>
      <c r="S122" s="14">
        <v>0.101356762097429</v>
      </c>
      <c r="T122" s="14">
        <v>0.11242314943842099</v>
      </c>
      <c r="U122" s="14">
        <v>0.15251730989049</v>
      </c>
      <c r="V122" s="14">
        <v>7.9225278735942095E-2</v>
      </c>
      <c r="W122" s="14">
        <v>0.160827705379675</v>
      </c>
      <c r="X122" s="14">
        <v>8.6371443308565901E-2</v>
      </c>
      <c r="Y122" s="14">
        <v>9.6773257546971095E-2</v>
      </c>
      <c r="Z122" s="14">
        <v>0.210523591185829</v>
      </c>
      <c r="AA122" s="14">
        <v>0.103189434016173</v>
      </c>
      <c r="AB122" s="14">
        <v>0.13446223944055599</v>
      </c>
      <c r="AC122" s="14">
        <v>0.135684518855026</v>
      </c>
      <c r="AD122" s="14">
        <v>0.230228012156352</v>
      </c>
      <c r="AE122" s="14"/>
      <c r="AF122" s="14">
        <v>0.15092910639893101</v>
      </c>
      <c r="AG122" s="14">
        <v>0.16168752044460899</v>
      </c>
      <c r="AH122" s="14">
        <v>0.12874727459170901</v>
      </c>
      <c r="AI122" s="14">
        <v>0.17411101446475299</v>
      </c>
      <c r="AJ122" s="14">
        <v>9.7421892147621897E-2</v>
      </c>
      <c r="AK122" s="14">
        <v>5.4484678381508098E-2</v>
      </c>
      <c r="AL122" s="14">
        <v>7.6206317211525099E-2</v>
      </c>
      <c r="AM122" s="14">
        <v>0.15571542575518399</v>
      </c>
      <c r="AN122" s="14">
        <v>0.133348772406718</v>
      </c>
      <c r="AO122" s="14">
        <v>0.139912424872741</v>
      </c>
      <c r="AP122" s="14">
        <v>0.109976759378492</v>
      </c>
      <c r="AQ122" s="14">
        <v>0.12396779218232599</v>
      </c>
      <c r="AR122" s="14">
        <v>0.11030610214705899</v>
      </c>
      <c r="AS122" s="14">
        <v>0.15970649060469999</v>
      </c>
      <c r="AT122" s="14">
        <v>4.1277808969857901E-2</v>
      </c>
      <c r="AU122" s="14">
        <v>0.11209448525271</v>
      </c>
      <c r="AV122" s="14"/>
      <c r="AW122" s="14">
        <v>0.100788533443819</v>
      </c>
      <c r="AX122" s="14">
        <v>0.145756601083432</v>
      </c>
      <c r="AY122" s="14"/>
      <c r="AZ122" s="14">
        <v>0.111554752864246</v>
      </c>
      <c r="BA122" s="14">
        <v>0.12603780332432299</v>
      </c>
      <c r="BB122" s="14" t="s">
        <v>98</v>
      </c>
      <c r="BC122" s="14">
        <v>8.2055045083113398E-2</v>
      </c>
      <c r="BD122" s="14">
        <v>0.15562679066141</v>
      </c>
      <c r="BE122" s="14">
        <v>0.116918355106073</v>
      </c>
      <c r="BF122" s="14">
        <v>0.22331334817722201</v>
      </c>
      <c r="BG122" s="14"/>
      <c r="BH122" s="14">
        <v>0.10367802725689999</v>
      </c>
      <c r="BI122" s="14">
        <v>0.13434925280919699</v>
      </c>
      <c r="BJ122" s="14">
        <v>0.133533015326145</v>
      </c>
      <c r="BK122" s="14"/>
      <c r="BL122" s="14">
        <v>8.8261424977657904E-2</v>
      </c>
      <c r="BM122" s="14">
        <v>0.11800932559284</v>
      </c>
      <c r="BN122" s="14">
        <v>0.157455165356778</v>
      </c>
      <c r="BO122" s="14">
        <v>0.17030948566278101</v>
      </c>
      <c r="BP122" s="14">
        <v>0.155541306967001</v>
      </c>
      <c r="BQ122" s="14"/>
      <c r="BR122" s="14">
        <v>0.101921562699305</v>
      </c>
      <c r="BS122" s="14">
        <v>0.125533219781508</v>
      </c>
      <c r="BT122" s="14">
        <v>0.10191194370600801</v>
      </c>
    </row>
    <row r="123" spans="2:72" x14ac:dyDescent="0.25">
      <c r="B123" t="s">
        <v>146</v>
      </c>
      <c r="C123" s="14">
        <v>0.25419222452253099</v>
      </c>
      <c r="D123" s="14">
        <v>0.24211278397386601</v>
      </c>
      <c r="E123" s="14">
        <v>0.26915526244617999</v>
      </c>
      <c r="F123" s="14"/>
      <c r="G123" s="14">
        <v>0.31493855001620802</v>
      </c>
      <c r="H123" s="14">
        <v>0.24471827956014</v>
      </c>
      <c r="I123" s="14">
        <v>0.24589624894081299</v>
      </c>
      <c r="J123" s="14">
        <v>0.23424583456612799</v>
      </c>
      <c r="K123" s="14">
        <v>0.184362002887551</v>
      </c>
      <c r="L123" s="14">
        <v>0.30517687909559499</v>
      </c>
      <c r="M123" s="14"/>
      <c r="N123" s="14">
        <v>0.28967749635053203</v>
      </c>
      <c r="O123" s="14">
        <v>0.242080810060256</v>
      </c>
      <c r="P123" s="14">
        <v>0.28951234775593698</v>
      </c>
      <c r="Q123" s="14">
        <v>0.20387724948312999</v>
      </c>
      <c r="R123" s="14"/>
      <c r="S123" s="14">
        <v>0.27640047426047598</v>
      </c>
      <c r="T123" s="14">
        <v>0.28706950478037802</v>
      </c>
      <c r="U123" s="14">
        <v>0.22157238326322501</v>
      </c>
      <c r="V123" s="14">
        <v>0.238283457682755</v>
      </c>
      <c r="W123" s="14">
        <v>0.13921976729044899</v>
      </c>
      <c r="X123" s="14">
        <v>0.26620173773788902</v>
      </c>
      <c r="Y123" s="14">
        <v>0.19983633126570599</v>
      </c>
      <c r="Z123" s="14">
        <v>0.24122363067548599</v>
      </c>
      <c r="AA123" s="14">
        <v>0.215775856660603</v>
      </c>
      <c r="AB123" s="14">
        <v>0.31951943006259198</v>
      </c>
      <c r="AC123" s="14">
        <v>0.26030828579830001</v>
      </c>
      <c r="AD123" s="14">
        <v>0.38756488687386798</v>
      </c>
      <c r="AE123" s="14"/>
      <c r="AF123" s="14">
        <v>0.48618259201483699</v>
      </c>
      <c r="AG123" s="14">
        <v>0.14724892345382501</v>
      </c>
      <c r="AH123" s="14">
        <v>0.29139492373840398</v>
      </c>
      <c r="AI123" s="14">
        <v>0.26257780973170303</v>
      </c>
      <c r="AJ123" s="14">
        <v>0.30460714691188201</v>
      </c>
      <c r="AK123" s="14">
        <v>0.228566291642782</v>
      </c>
      <c r="AL123" s="14">
        <v>0.246355447241521</v>
      </c>
      <c r="AM123" s="14">
        <v>0.19458614432926699</v>
      </c>
      <c r="AN123" s="14">
        <v>0.22842766462779299</v>
      </c>
      <c r="AO123" s="14">
        <v>0.300828809064765</v>
      </c>
      <c r="AP123" s="14">
        <v>0.18247867441106899</v>
      </c>
      <c r="AQ123" s="14">
        <v>0.31261712556308602</v>
      </c>
      <c r="AR123" s="14">
        <v>0.26860598767031302</v>
      </c>
      <c r="AS123" s="14">
        <v>0.53034916191972503</v>
      </c>
      <c r="AT123" s="14">
        <v>0.21308225255423399</v>
      </c>
      <c r="AU123" s="14">
        <v>0.32208143597160899</v>
      </c>
      <c r="AV123" s="14"/>
      <c r="AW123" s="14">
        <v>0.25282261713036402</v>
      </c>
      <c r="AX123" s="14">
        <v>0.25594557018678399</v>
      </c>
      <c r="AY123" s="14"/>
      <c r="AZ123" s="14">
        <v>0.26067433195044398</v>
      </c>
      <c r="BA123" s="14">
        <v>0.27492173888371702</v>
      </c>
      <c r="BB123" s="14" t="s">
        <v>98</v>
      </c>
      <c r="BC123" s="14">
        <v>0.172601984832572</v>
      </c>
      <c r="BD123" s="14">
        <v>0.27495288067724299</v>
      </c>
      <c r="BE123" s="14">
        <v>0.237626806295622</v>
      </c>
      <c r="BF123" s="14">
        <v>0.144131107893266</v>
      </c>
      <c r="BG123" s="14"/>
      <c r="BH123" s="14">
        <v>0.26399056859282899</v>
      </c>
      <c r="BI123" s="14">
        <v>0.24681667420247599</v>
      </c>
      <c r="BJ123" s="14">
        <v>0.226514842230855</v>
      </c>
      <c r="BK123" s="14"/>
      <c r="BL123" s="14">
        <v>0.35704557129294301</v>
      </c>
      <c r="BM123" s="14">
        <v>0.17878742365453201</v>
      </c>
      <c r="BN123" s="14">
        <v>0.24436206838066701</v>
      </c>
      <c r="BO123" s="14">
        <v>0.19901737236425801</v>
      </c>
      <c r="BP123" s="14">
        <v>0.2245076278457</v>
      </c>
      <c r="BQ123" s="14"/>
      <c r="BR123" s="14">
        <v>0.39026432825004598</v>
      </c>
      <c r="BS123" s="14">
        <v>0.200975126468559</v>
      </c>
      <c r="BT123" s="14">
        <v>0.35385399710735799</v>
      </c>
    </row>
    <row r="124" spans="2:72" x14ac:dyDescent="0.25">
      <c r="B124" t="s">
        <v>147</v>
      </c>
      <c r="C124" s="14">
        <v>0.21523547035858201</v>
      </c>
      <c r="D124" s="14">
        <v>0.22481963501121399</v>
      </c>
      <c r="E124" s="14">
        <v>0.20712317587040399</v>
      </c>
      <c r="F124" s="14"/>
      <c r="G124" s="14">
        <v>0.19138800321131899</v>
      </c>
      <c r="H124" s="14">
        <v>0.31596668779172099</v>
      </c>
      <c r="I124" s="14">
        <v>0.187653403685973</v>
      </c>
      <c r="J124" s="14">
        <v>0.198735964127224</v>
      </c>
      <c r="K124" s="14">
        <v>0.206022805562079</v>
      </c>
      <c r="L124" s="14">
        <v>0.18491003108873799</v>
      </c>
      <c r="M124" s="14"/>
      <c r="N124" s="14">
        <v>0.21354935038171499</v>
      </c>
      <c r="O124" s="14">
        <v>0.199499039902306</v>
      </c>
      <c r="P124" s="14">
        <v>0.27277543563399098</v>
      </c>
      <c r="Q124" s="14">
        <v>0.191892284084132</v>
      </c>
      <c r="R124" s="14"/>
      <c r="S124" s="14">
        <v>0.25319894690994599</v>
      </c>
      <c r="T124" s="14">
        <v>0.24319621363996999</v>
      </c>
      <c r="U124" s="14">
        <v>0.137600742222386</v>
      </c>
      <c r="V124" s="14">
        <v>0.289312995819418</v>
      </c>
      <c r="W124" s="14">
        <v>0.25070028410002598</v>
      </c>
      <c r="X124" s="14">
        <v>0.24154188709305699</v>
      </c>
      <c r="Y124" s="14">
        <v>0.224924984916857</v>
      </c>
      <c r="Z124" s="14">
        <v>0.23938667002765801</v>
      </c>
      <c r="AA124" s="14">
        <v>0.22207282160050801</v>
      </c>
      <c r="AB124" s="14">
        <v>0.16754808277671501</v>
      </c>
      <c r="AC124" s="14">
        <v>7.5837692131233606E-2</v>
      </c>
      <c r="AD124" s="14">
        <v>0</v>
      </c>
      <c r="AE124" s="14"/>
      <c r="AF124" s="14">
        <v>0</v>
      </c>
      <c r="AG124" s="14">
        <v>0.19626897841172999</v>
      </c>
      <c r="AH124" s="14">
        <v>9.9349076894254901E-2</v>
      </c>
      <c r="AI124" s="14">
        <v>0.227997041669975</v>
      </c>
      <c r="AJ124" s="14">
        <v>0.25503909476250702</v>
      </c>
      <c r="AK124" s="14">
        <v>0.29304950974760302</v>
      </c>
      <c r="AL124" s="14">
        <v>0.189386552027697</v>
      </c>
      <c r="AM124" s="14">
        <v>0.185796941891019</v>
      </c>
      <c r="AN124" s="14">
        <v>0.21366738041547501</v>
      </c>
      <c r="AO124" s="14">
        <v>0.27384248944491701</v>
      </c>
      <c r="AP124" s="14">
        <v>0.33364709075534399</v>
      </c>
      <c r="AQ124" s="14">
        <v>0.13296724605636001</v>
      </c>
      <c r="AR124" s="14">
        <v>0.35020698555191199</v>
      </c>
      <c r="AS124" s="14">
        <v>8.4437102041726303E-2</v>
      </c>
      <c r="AT124" s="14">
        <v>0.315893576496597</v>
      </c>
      <c r="AU124" s="14">
        <v>0.32020834560769101</v>
      </c>
      <c r="AV124" s="14"/>
      <c r="AW124" s="14">
        <v>0.213459253876046</v>
      </c>
      <c r="AX124" s="14">
        <v>0.21750934934480901</v>
      </c>
      <c r="AY124" s="14"/>
      <c r="AZ124" s="14">
        <v>0.20108092087791399</v>
      </c>
      <c r="BA124" s="14">
        <v>0.2501783210372</v>
      </c>
      <c r="BB124" s="14" t="s">
        <v>98</v>
      </c>
      <c r="BC124" s="14">
        <v>0.22173412432346201</v>
      </c>
      <c r="BD124" s="14">
        <v>0.161576111147856</v>
      </c>
      <c r="BE124" s="14">
        <v>0.22064159874838399</v>
      </c>
      <c r="BF124" s="14">
        <v>0.230692595624647</v>
      </c>
      <c r="BG124" s="14"/>
      <c r="BH124" s="14">
        <v>0.160700019355794</v>
      </c>
      <c r="BI124" s="14">
        <v>0.23796492084194701</v>
      </c>
      <c r="BJ124" s="14">
        <v>0.28330428823283299</v>
      </c>
      <c r="BK124" s="14"/>
      <c r="BL124" s="14">
        <v>0.14974590660685799</v>
      </c>
      <c r="BM124" s="14">
        <v>0.26768455061594199</v>
      </c>
      <c r="BN124" s="14">
        <v>0.22498129972138101</v>
      </c>
      <c r="BO124" s="14">
        <v>0.441466440293797</v>
      </c>
      <c r="BP124" s="14">
        <v>0.29503900241650499</v>
      </c>
      <c r="BQ124" s="14"/>
      <c r="BR124" s="14">
        <v>0.13145150765326799</v>
      </c>
      <c r="BS124" s="14">
        <v>0.271492860643264</v>
      </c>
      <c r="BT124" s="14">
        <v>0.24506352304808801</v>
      </c>
    </row>
    <row r="125" spans="2:72" x14ac:dyDescent="0.25">
      <c r="B125" t="s">
        <v>148</v>
      </c>
      <c r="C125" s="14">
        <v>8.5837486900094503E-2</v>
      </c>
      <c r="D125" s="14">
        <v>9.2844006560164505E-2</v>
      </c>
      <c r="E125" s="14">
        <v>7.9262092172501006E-2</v>
      </c>
      <c r="F125" s="14"/>
      <c r="G125" s="14">
        <v>8.6172574201318394E-2</v>
      </c>
      <c r="H125" s="14">
        <v>7.1094387121177105E-2</v>
      </c>
      <c r="I125" s="14">
        <v>9.3963356363219605E-2</v>
      </c>
      <c r="J125" s="14">
        <v>7.1301996846754895E-2</v>
      </c>
      <c r="K125" s="14">
        <v>9.2382033545918202E-2</v>
      </c>
      <c r="L125" s="14">
        <v>9.9601269299915196E-2</v>
      </c>
      <c r="M125" s="14"/>
      <c r="N125" s="14">
        <v>8.0258345908999398E-2</v>
      </c>
      <c r="O125" s="14">
        <v>7.1920466267343997E-2</v>
      </c>
      <c r="P125" s="14">
        <v>7.3990798527120399E-2</v>
      </c>
      <c r="Q125" s="14">
        <v>0.11312186265019</v>
      </c>
      <c r="R125" s="14"/>
      <c r="S125" s="14">
        <v>0.12316978347958001</v>
      </c>
      <c r="T125" s="14">
        <v>1.15879685796092E-2</v>
      </c>
      <c r="U125" s="14">
        <v>0.146127895140445</v>
      </c>
      <c r="V125" s="14">
        <v>0.107542276566218</v>
      </c>
      <c r="W125" s="14">
        <v>0.12811816639256399</v>
      </c>
      <c r="X125" s="14">
        <v>7.7686864249518706E-2</v>
      </c>
      <c r="Y125" s="14">
        <v>7.8550554120445898E-2</v>
      </c>
      <c r="Z125" s="14">
        <v>3.5434247808345899E-2</v>
      </c>
      <c r="AA125" s="14">
        <v>8.2504691072815495E-2</v>
      </c>
      <c r="AB125" s="14">
        <v>9.1980011657297994E-2</v>
      </c>
      <c r="AC125" s="14">
        <v>0.111305567898955</v>
      </c>
      <c r="AD125" s="14">
        <v>0</v>
      </c>
      <c r="AE125" s="14"/>
      <c r="AF125" s="14">
        <v>0</v>
      </c>
      <c r="AG125" s="14">
        <v>0.107407237983366</v>
      </c>
      <c r="AH125" s="14">
        <v>8.4163942043749093E-2</v>
      </c>
      <c r="AI125" s="14">
        <v>5.0496488325599401E-2</v>
      </c>
      <c r="AJ125" s="14">
        <v>7.1719622863741603E-2</v>
      </c>
      <c r="AK125" s="14">
        <v>0.109120301698932</v>
      </c>
      <c r="AL125" s="14">
        <v>0.15198993592441201</v>
      </c>
      <c r="AM125" s="14">
        <v>7.1992405797513606E-2</v>
      </c>
      <c r="AN125" s="14">
        <v>0.118772938170943</v>
      </c>
      <c r="AO125" s="14">
        <v>6.5897140474071206E-2</v>
      </c>
      <c r="AP125" s="14">
        <v>2.27368905402703E-2</v>
      </c>
      <c r="AQ125" s="14">
        <v>0.106970920186146</v>
      </c>
      <c r="AR125" s="14">
        <v>3.4715600778311102E-2</v>
      </c>
      <c r="AS125" s="14">
        <v>0.16978127728759801</v>
      </c>
      <c r="AT125" s="14">
        <v>0.12224194329905801</v>
      </c>
      <c r="AU125" s="14">
        <v>3.9263614518250903E-2</v>
      </c>
      <c r="AV125" s="14"/>
      <c r="AW125" s="14">
        <v>8.7480283122257502E-2</v>
      </c>
      <c r="AX125" s="14">
        <v>8.3734410025761902E-2</v>
      </c>
      <c r="AY125" s="14"/>
      <c r="AZ125" s="14">
        <v>8.3360018808234598E-2</v>
      </c>
      <c r="BA125" s="14">
        <v>6.7082702878578898E-2</v>
      </c>
      <c r="BB125" s="14" t="s">
        <v>98</v>
      </c>
      <c r="BC125" s="14">
        <v>0.12683598460109599</v>
      </c>
      <c r="BD125" s="14">
        <v>0.17476743469689701</v>
      </c>
      <c r="BE125" s="14">
        <v>5.49059668219051E-2</v>
      </c>
      <c r="BF125" s="14">
        <v>5.8650037492970201E-2</v>
      </c>
      <c r="BG125" s="14"/>
      <c r="BH125" s="14">
        <v>0.11762416960715</v>
      </c>
      <c r="BI125" s="14">
        <v>7.7357955174908399E-2</v>
      </c>
      <c r="BJ125" s="14">
        <v>6.0182091618541898E-2</v>
      </c>
      <c r="BK125" s="14"/>
      <c r="BL125" s="14">
        <v>4.6377837283697099E-2</v>
      </c>
      <c r="BM125" s="14">
        <v>0.12866771261201501</v>
      </c>
      <c r="BN125" s="14">
        <v>6.7019080966998906E-2</v>
      </c>
      <c r="BO125" s="14">
        <v>0</v>
      </c>
      <c r="BP125" s="14">
        <v>0.132685912299081</v>
      </c>
      <c r="BQ125" s="14"/>
      <c r="BR125" s="14">
        <v>5.6601935971167097E-2</v>
      </c>
      <c r="BS125" s="14">
        <v>0.10022523127522399</v>
      </c>
      <c r="BT125" s="14">
        <v>0.109646363480843</v>
      </c>
    </row>
    <row r="126" spans="2:72" x14ac:dyDescent="0.25">
      <c r="B126" t="s">
        <v>149</v>
      </c>
      <c r="C126" s="14">
        <v>0.112330922030769</v>
      </c>
      <c r="D126" s="14">
        <v>0.115525120829769</v>
      </c>
      <c r="E126" s="14">
        <v>0.107408482818559</v>
      </c>
      <c r="F126" s="14"/>
      <c r="G126" s="14">
        <v>0.17103516923837001</v>
      </c>
      <c r="H126" s="14">
        <v>7.9486605386877296E-2</v>
      </c>
      <c r="I126" s="14">
        <v>0.11464938867572801</v>
      </c>
      <c r="J126" s="14">
        <v>0.109314762520657</v>
      </c>
      <c r="K126" s="14">
        <v>0.10846341419379001</v>
      </c>
      <c r="L126" s="14">
        <v>0.105781119402741</v>
      </c>
      <c r="M126" s="14"/>
      <c r="N126" s="14">
        <v>0.11074493483978801</v>
      </c>
      <c r="O126" s="14">
        <v>0.16355853745993101</v>
      </c>
      <c r="P126" s="14">
        <v>8.27824438319021E-2</v>
      </c>
      <c r="Q126" s="14">
        <v>8.9242001339897098E-2</v>
      </c>
      <c r="R126" s="14"/>
      <c r="S126" s="14">
        <v>0.13671558414930499</v>
      </c>
      <c r="T126" s="14">
        <v>0.12364968172414199</v>
      </c>
      <c r="U126" s="14">
        <v>9.0379570306522994E-2</v>
      </c>
      <c r="V126" s="14">
        <v>7.8224235978884005E-2</v>
      </c>
      <c r="W126" s="14">
        <v>7.0837711724582794E-2</v>
      </c>
      <c r="X126" s="14">
        <v>0.12501240135583999</v>
      </c>
      <c r="Y126" s="14">
        <v>0.17001383883246399</v>
      </c>
      <c r="Z126" s="14">
        <v>5.7748060581366202E-2</v>
      </c>
      <c r="AA126" s="14">
        <v>0.12752113001499299</v>
      </c>
      <c r="AB126" s="14">
        <v>9.4087207520707206E-2</v>
      </c>
      <c r="AC126" s="14">
        <v>0.114041618049868</v>
      </c>
      <c r="AD126" s="14">
        <v>9.7534763228272203E-2</v>
      </c>
      <c r="AE126" s="14"/>
      <c r="AF126" s="14">
        <v>0</v>
      </c>
      <c r="AG126" s="14">
        <v>8.9470672293119793E-2</v>
      </c>
      <c r="AH126" s="14">
        <v>0.12070335485147</v>
      </c>
      <c r="AI126" s="14">
        <v>0.10027077747558499</v>
      </c>
      <c r="AJ126" s="14">
        <v>6.7825228480317204E-2</v>
      </c>
      <c r="AK126" s="14">
        <v>0.134267792218455</v>
      </c>
      <c r="AL126" s="14">
        <v>0.15565258110066699</v>
      </c>
      <c r="AM126" s="14">
        <v>0.182796280857384</v>
      </c>
      <c r="AN126" s="14">
        <v>0.14714649432235599</v>
      </c>
      <c r="AO126" s="14">
        <v>6.4287649644168901E-2</v>
      </c>
      <c r="AP126" s="14">
        <v>0.117522103934348</v>
      </c>
      <c r="AQ126" s="14">
        <v>8.4828010155153302E-2</v>
      </c>
      <c r="AR126" s="14">
        <v>9.0197754917141104E-2</v>
      </c>
      <c r="AS126" s="14">
        <v>5.5725968146250103E-2</v>
      </c>
      <c r="AT126" s="14">
        <v>9.9266628765988102E-2</v>
      </c>
      <c r="AU126" s="14">
        <v>4.1468464820644299E-2</v>
      </c>
      <c r="AV126" s="14"/>
      <c r="AW126" s="14">
        <v>0.108737583987373</v>
      </c>
      <c r="AX126" s="14">
        <v>0.116931045916357</v>
      </c>
      <c r="AY126" s="14"/>
      <c r="AZ126" s="14">
        <v>0.103132370572908</v>
      </c>
      <c r="BA126" s="14">
        <v>7.3822772095468905E-2</v>
      </c>
      <c r="BB126" s="14" t="s">
        <v>98</v>
      </c>
      <c r="BC126" s="14">
        <v>0.12709787976864101</v>
      </c>
      <c r="BD126" s="14">
        <v>7.5948842036685102E-2</v>
      </c>
      <c r="BE126" s="14">
        <v>0.18864595744459001</v>
      </c>
      <c r="BF126" s="14">
        <v>0.21897710104034501</v>
      </c>
      <c r="BG126" s="14"/>
      <c r="BH126" s="14">
        <v>0.112952699663784</v>
      </c>
      <c r="BI126" s="14">
        <v>0.10588875729236299</v>
      </c>
      <c r="BJ126" s="14">
        <v>9.5639644798105702E-2</v>
      </c>
      <c r="BK126" s="14"/>
      <c r="BL126" s="14">
        <v>0.109819052721243</v>
      </c>
      <c r="BM126" s="14">
        <v>0.12782578481598</v>
      </c>
      <c r="BN126" s="14">
        <v>0.116798232416325</v>
      </c>
      <c r="BO126" s="14">
        <v>0</v>
      </c>
      <c r="BP126" s="14">
        <v>3.3094257260772302E-2</v>
      </c>
      <c r="BQ126" s="14"/>
      <c r="BR126" s="14">
        <v>0.13268170308593799</v>
      </c>
      <c r="BS126" s="14">
        <v>0.12513049651317601</v>
      </c>
      <c r="BT126" s="14">
        <v>7.8119157009084006E-2</v>
      </c>
    </row>
    <row r="127" spans="2:72" x14ac:dyDescent="0.25">
      <c r="B127" t="s">
        <v>150</v>
      </c>
      <c r="C127" s="14">
        <v>4.3755847543622203E-2</v>
      </c>
      <c r="D127" s="14">
        <v>3.80367807359887E-2</v>
      </c>
      <c r="E127" s="14">
        <v>5.0149450019831697E-2</v>
      </c>
      <c r="F127" s="14"/>
      <c r="G127" s="14">
        <v>3.4081251199031701E-2</v>
      </c>
      <c r="H127" s="14">
        <v>5.5726175644817799E-2</v>
      </c>
      <c r="I127" s="14">
        <v>3.1311780921011501E-2</v>
      </c>
      <c r="J127" s="14">
        <v>8.3345481081557204E-2</v>
      </c>
      <c r="K127" s="14">
        <v>4.2272676008503998E-2</v>
      </c>
      <c r="L127" s="14">
        <v>1.6411389839897799E-2</v>
      </c>
      <c r="M127" s="14"/>
      <c r="N127" s="14">
        <v>2.22537888867421E-2</v>
      </c>
      <c r="O127" s="14">
        <v>4.8199494536108702E-2</v>
      </c>
      <c r="P127" s="14">
        <v>5.1225081376854602E-2</v>
      </c>
      <c r="Q127" s="14">
        <v>5.7610337833040003E-2</v>
      </c>
      <c r="R127" s="14"/>
      <c r="S127" s="14">
        <v>4.4486642030565599E-2</v>
      </c>
      <c r="T127" s="14">
        <v>4.7343133911745203E-2</v>
      </c>
      <c r="U127" s="14">
        <v>2.0781141660734099E-2</v>
      </c>
      <c r="V127" s="14">
        <v>4.56072889910034E-2</v>
      </c>
      <c r="W127" s="14">
        <v>7.6275271027795299E-2</v>
      </c>
      <c r="X127" s="14">
        <v>6.6418566575434698E-2</v>
      </c>
      <c r="Y127" s="14">
        <v>1.55309217120602E-2</v>
      </c>
      <c r="Z127" s="14">
        <v>5.3842344817313099E-2</v>
      </c>
      <c r="AA127" s="14">
        <v>5.9093175344452901E-2</v>
      </c>
      <c r="AB127" s="14">
        <v>4.6868977534159598E-2</v>
      </c>
      <c r="AC127" s="14">
        <v>0</v>
      </c>
      <c r="AD127" s="14">
        <v>0</v>
      </c>
      <c r="AE127" s="14"/>
      <c r="AF127" s="14">
        <v>0.16508902614926799</v>
      </c>
      <c r="AG127" s="14">
        <v>5.64046520786428E-2</v>
      </c>
      <c r="AH127" s="14">
        <v>6.6650457397391394E-2</v>
      </c>
      <c r="AI127" s="14">
        <v>3.6471878070072003E-2</v>
      </c>
      <c r="AJ127" s="14">
        <v>2.9207423346579602E-2</v>
      </c>
      <c r="AK127" s="14">
        <v>2.1520761161500399E-2</v>
      </c>
      <c r="AL127" s="14">
        <v>6.0499558509869399E-2</v>
      </c>
      <c r="AM127" s="14">
        <v>4.3314298408603603E-2</v>
      </c>
      <c r="AN127" s="14">
        <v>4.2066979526632201E-2</v>
      </c>
      <c r="AO127" s="14">
        <v>2.7913049037913001E-2</v>
      </c>
      <c r="AP127" s="14">
        <v>8.5025971641893003E-2</v>
      </c>
      <c r="AQ127" s="14">
        <v>2.2539369949839402E-2</v>
      </c>
      <c r="AR127" s="14">
        <v>0.11327975353549299</v>
      </c>
      <c r="AS127" s="14">
        <v>0</v>
      </c>
      <c r="AT127" s="14">
        <v>0</v>
      </c>
      <c r="AU127" s="14">
        <v>0</v>
      </c>
      <c r="AV127" s="14"/>
      <c r="AW127" s="14">
        <v>4.88701651151651E-2</v>
      </c>
      <c r="AX127" s="14">
        <v>3.7208594227843901E-2</v>
      </c>
      <c r="AY127" s="14"/>
      <c r="AZ127" s="14">
        <v>4.6296335810487199E-2</v>
      </c>
      <c r="BA127" s="14">
        <v>5.11164253938114E-2</v>
      </c>
      <c r="BB127" s="14" t="s">
        <v>98</v>
      </c>
      <c r="BC127" s="14">
        <v>9.2331620138884907E-2</v>
      </c>
      <c r="BD127" s="14">
        <v>1.01642412767474E-2</v>
      </c>
      <c r="BE127" s="14">
        <v>2.9415327778521599E-2</v>
      </c>
      <c r="BF127" s="14">
        <v>0</v>
      </c>
      <c r="BG127" s="14"/>
      <c r="BH127" s="14">
        <v>5.8311254349920898E-2</v>
      </c>
      <c r="BI127" s="14">
        <v>3.37421022612307E-2</v>
      </c>
      <c r="BJ127" s="14">
        <v>4.7325888219844299E-2</v>
      </c>
      <c r="BK127" s="14"/>
      <c r="BL127" s="14">
        <v>6.0654436234659E-2</v>
      </c>
      <c r="BM127" s="14">
        <v>5.6220175313000699E-2</v>
      </c>
      <c r="BN127" s="14">
        <v>1.9571199024514499E-2</v>
      </c>
      <c r="BO127" s="14">
        <v>0</v>
      </c>
      <c r="BP127" s="14">
        <v>1.84489912627528E-2</v>
      </c>
      <c r="BQ127" s="14"/>
      <c r="BR127" s="14">
        <v>4.60242476229243E-2</v>
      </c>
      <c r="BS127" s="14">
        <v>5.4088989311857898E-2</v>
      </c>
      <c r="BT127" s="14">
        <v>0</v>
      </c>
    </row>
    <row r="128" spans="2:72" x14ac:dyDescent="0.25">
      <c r="B128" t="s">
        <v>151</v>
      </c>
      <c r="C128" s="14">
        <v>9.8877526940517706E-3</v>
      </c>
      <c r="D128" s="14">
        <v>7.8276758477369094E-3</v>
      </c>
      <c r="E128" s="14">
        <v>1.2137836676354E-2</v>
      </c>
      <c r="F128" s="14"/>
      <c r="G128" s="14">
        <v>0</v>
      </c>
      <c r="H128" s="14">
        <v>0</v>
      </c>
      <c r="I128" s="14">
        <v>3.3331303849457102E-2</v>
      </c>
      <c r="J128" s="14">
        <v>1.5728111981620298E-2</v>
      </c>
      <c r="K128" s="14">
        <v>8.1704365344584893E-3</v>
      </c>
      <c r="L128" s="14">
        <v>0</v>
      </c>
      <c r="M128" s="14"/>
      <c r="N128" s="14">
        <v>4.4287069908074597E-3</v>
      </c>
      <c r="O128" s="14">
        <v>5.1125719626618302E-3</v>
      </c>
      <c r="P128" s="14">
        <v>7.8550163699612607E-3</v>
      </c>
      <c r="Q128" s="14">
        <v>2.1485079845013199E-2</v>
      </c>
      <c r="R128" s="14"/>
      <c r="S128" s="14">
        <v>0</v>
      </c>
      <c r="T128" s="14">
        <v>1.9124590377466201E-2</v>
      </c>
      <c r="U128" s="14">
        <v>1.69426985701484E-2</v>
      </c>
      <c r="V128" s="14">
        <v>1.6132120779543499E-2</v>
      </c>
      <c r="W128" s="14">
        <v>0</v>
      </c>
      <c r="X128" s="14">
        <v>0</v>
      </c>
      <c r="Y128" s="14">
        <v>0</v>
      </c>
      <c r="Z128" s="14">
        <v>0</v>
      </c>
      <c r="AA128" s="14">
        <v>1.40296044262953E-2</v>
      </c>
      <c r="AB128" s="14">
        <v>0</v>
      </c>
      <c r="AC128" s="14">
        <v>5.7745730247789097E-2</v>
      </c>
      <c r="AD128" s="14">
        <v>0</v>
      </c>
      <c r="AE128" s="14"/>
      <c r="AF128" s="14">
        <v>0</v>
      </c>
      <c r="AG128" s="14">
        <v>1.64136233321386E-2</v>
      </c>
      <c r="AH128" s="14">
        <v>0</v>
      </c>
      <c r="AI128" s="14">
        <v>0</v>
      </c>
      <c r="AJ128" s="14">
        <v>1.6048050239125498E-2</v>
      </c>
      <c r="AK128" s="14">
        <v>1.7506008240555301E-2</v>
      </c>
      <c r="AL128" s="14">
        <v>0</v>
      </c>
      <c r="AM128" s="14">
        <v>0</v>
      </c>
      <c r="AN128" s="14">
        <v>0</v>
      </c>
      <c r="AO128" s="14">
        <v>0</v>
      </c>
      <c r="AP128" s="14">
        <v>2.1276200645973999E-2</v>
      </c>
      <c r="AQ128" s="14">
        <v>5.5099239252161002E-2</v>
      </c>
      <c r="AR128" s="14">
        <v>0</v>
      </c>
      <c r="AS128" s="14">
        <v>0</v>
      </c>
      <c r="AT128" s="14">
        <v>0</v>
      </c>
      <c r="AU128" s="14">
        <v>3.9457646392130397E-2</v>
      </c>
      <c r="AV128" s="14"/>
      <c r="AW128" s="14">
        <v>1.2846475209916599E-2</v>
      </c>
      <c r="AX128" s="14">
        <v>6.1000516896692197E-3</v>
      </c>
      <c r="AY128" s="14"/>
      <c r="AZ128" s="14">
        <v>1.29471505214728E-2</v>
      </c>
      <c r="BA128" s="14">
        <v>5.5953662293272803E-3</v>
      </c>
      <c r="BB128" s="14" t="s">
        <v>98</v>
      </c>
      <c r="BC128" s="14">
        <v>0</v>
      </c>
      <c r="BD128" s="14">
        <v>1.11433465507371E-2</v>
      </c>
      <c r="BE128" s="14">
        <v>1.5231916140319201E-2</v>
      </c>
      <c r="BF128" s="14">
        <v>0</v>
      </c>
      <c r="BG128" s="14"/>
      <c r="BH128" s="14">
        <v>2.1556159388156099E-2</v>
      </c>
      <c r="BI128" s="14">
        <v>5.5304900858106597E-3</v>
      </c>
      <c r="BJ128" s="14">
        <v>0</v>
      </c>
      <c r="BK128" s="14"/>
      <c r="BL128" s="14">
        <v>2.3579767124260399E-2</v>
      </c>
      <c r="BM128" s="14">
        <v>3.84525453831107E-3</v>
      </c>
      <c r="BN128" s="14">
        <v>0</v>
      </c>
      <c r="BO128" s="14">
        <v>0</v>
      </c>
      <c r="BP128" s="14">
        <v>0</v>
      </c>
      <c r="BQ128" s="14"/>
      <c r="BR128" s="14">
        <v>1.6166921661757799E-2</v>
      </c>
      <c r="BS128" s="14">
        <v>2.9601006151949699E-3</v>
      </c>
      <c r="BT128" s="14">
        <v>0</v>
      </c>
    </row>
    <row r="129" spans="2:72" x14ac:dyDescent="0.25">
      <c r="B129" t="s">
        <v>152</v>
      </c>
      <c r="C129" s="14">
        <v>6.5116816210345901E-3</v>
      </c>
      <c r="D129" s="14">
        <v>7.3227036617629403E-3</v>
      </c>
      <c r="E129" s="14">
        <v>5.7196835421168997E-3</v>
      </c>
      <c r="F129" s="14"/>
      <c r="G129" s="14">
        <v>1.19784711279739E-2</v>
      </c>
      <c r="H129" s="14">
        <v>6.7120457224258204E-3</v>
      </c>
      <c r="I129" s="14">
        <v>1.41193552841132E-2</v>
      </c>
      <c r="J129" s="14">
        <v>0</v>
      </c>
      <c r="K129" s="14">
        <v>7.7133808830963701E-3</v>
      </c>
      <c r="L129" s="14">
        <v>0</v>
      </c>
      <c r="M129" s="14"/>
      <c r="N129" s="14">
        <v>1.7016720508702999E-2</v>
      </c>
      <c r="O129" s="14">
        <v>0</v>
      </c>
      <c r="P129" s="14">
        <v>0</v>
      </c>
      <c r="Q129" s="14">
        <v>5.8215995810753599E-3</v>
      </c>
      <c r="R129" s="14"/>
      <c r="S129" s="14">
        <v>0</v>
      </c>
      <c r="T129" s="14">
        <v>8.8381624153136603E-3</v>
      </c>
      <c r="U129" s="14">
        <v>0</v>
      </c>
      <c r="V129" s="14">
        <v>0</v>
      </c>
      <c r="W129" s="14">
        <v>0</v>
      </c>
      <c r="X129" s="14">
        <v>0</v>
      </c>
      <c r="Y129" s="14">
        <v>0</v>
      </c>
      <c r="Z129" s="14">
        <v>0</v>
      </c>
      <c r="AA129" s="14">
        <v>2.1646690009017502E-2</v>
      </c>
      <c r="AB129" s="14">
        <v>2.7635563730798701E-2</v>
      </c>
      <c r="AC129" s="14">
        <v>0</v>
      </c>
      <c r="AD129" s="14">
        <v>0</v>
      </c>
      <c r="AE129" s="14"/>
      <c r="AF129" s="14">
        <v>0</v>
      </c>
      <c r="AG129" s="14">
        <v>0</v>
      </c>
      <c r="AH129" s="14">
        <v>0</v>
      </c>
      <c r="AI129" s="14">
        <v>0</v>
      </c>
      <c r="AJ129" s="14">
        <v>0</v>
      </c>
      <c r="AK129" s="14">
        <v>0</v>
      </c>
      <c r="AL129" s="14">
        <v>1.5313175828577901E-2</v>
      </c>
      <c r="AM129" s="14">
        <v>0</v>
      </c>
      <c r="AN129" s="14">
        <v>0</v>
      </c>
      <c r="AO129" s="14">
        <v>0</v>
      </c>
      <c r="AP129" s="14">
        <v>0</v>
      </c>
      <c r="AQ129" s="14">
        <v>5.2772145641460898E-2</v>
      </c>
      <c r="AR129" s="14">
        <v>0</v>
      </c>
      <c r="AS129" s="14">
        <v>0</v>
      </c>
      <c r="AT129" s="14">
        <v>4.3036026465928502E-2</v>
      </c>
      <c r="AU129" s="14">
        <v>3.4644485727644898E-2</v>
      </c>
      <c r="AV129" s="14"/>
      <c r="AW129" s="14">
        <v>6.6479131454797499E-3</v>
      </c>
      <c r="AX129" s="14">
        <v>6.3372805816661899E-3</v>
      </c>
      <c r="AY129" s="14"/>
      <c r="AZ129" s="14">
        <v>1.15534678589447E-2</v>
      </c>
      <c r="BA129" s="14">
        <v>5.1918480741752803E-3</v>
      </c>
      <c r="BB129" s="14" t="s">
        <v>98</v>
      </c>
      <c r="BC129" s="14">
        <v>0</v>
      </c>
      <c r="BD129" s="14">
        <v>0</v>
      </c>
      <c r="BE129" s="14">
        <v>6.5990504779883897E-3</v>
      </c>
      <c r="BF129" s="14">
        <v>0</v>
      </c>
      <c r="BG129" s="14"/>
      <c r="BH129" s="14">
        <v>0</v>
      </c>
      <c r="BI129" s="14">
        <v>9.8795142542196304E-3</v>
      </c>
      <c r="BJ129" s="14">
        <v>1.71020745857338E-2</v>
      </c>
      <c r="BK129" s="14"/>
      <c r="BL129" s="14">
        <v>4.0040963883316997E-3</v>
      </c>
      <c r="BM129" s="14">
        <v>1.00573753492168E-2</v>
      </c>
      <c r="BN129" s="14">
        <v>0</v>
      </c>
      <c r="BO129" s="14">
        <v>0</v>
      </c>
      <c r="BP129" s="14">
        <v>0</v>
      </c>
      <c r="BQ129" s="14"/>
      <c r="BR129" s="14">
        <v>7.0236610895349997E-3</v>
      </c>
      <c r="BS129" s="14">
        <v>7.7422294575951404E-3</v>
      </c>
      <c r="BT129" s="14">
        <v>0</v>
      </c>
    </row>
    <row r="130" spans="2:72" x14ac:dyDescent="0.25">
      <c r="B130" t="s">
        <v>153</v>
      </c>
      <c r="C130" s="14">
        <v>7.4771303034163201E-3</v>
      </c>
      <c r="D130" s="14">
        <v>1.22435709442381E-2</v>
      </c>
      <c r="E130" s="14">
        <v>2.54480610454294E-3</v>
      </c>
      <c r="F130" s="14"/>
      <c r="G130" s="14">
        <v>8.6391695169106691E-3</v>
      </c>
      <c r="H130" s="14">
        <v>2.0177238304293701E-2</v>
      </c>
      <c r="I130" s="14">
        <v>6.9235768351616897E-3</v>
      </c>
      <c r="J130" s="14">
        <v>8.9279970491085592E-3</v>
      </c>
      <c r="K130" s="14">
        <v>0</v>
      </c>
      <c r="L130" s="14">
        <v>0</v>
      </c>
      <c r="M130" s="14"/>
      <c r="N130" s="14">
        <v>1.24061668943828E-2</v>
      </c>
      <c r="O130" s="14">
        <v>9.6982862490931892E-3</v>
      </c>
      <c r="P130" s="14">
        <v>7.8619168482388195E-3</v>
      </c>
      <c r="Q130" s="14">
        <v>0</v>
      </c>
      <c r="R130" s="14"/>
      <c r="S130" s="14">
        <v>0</v>
      </c>
      <c r="T130" s="14">
        <v>0</v>
      </c>
      <c r="U130" s="14">
        <v>7.7200266342610596E-2</v>
      </c>
      <c r="V130" s="14">
        <v>0</v>
      </c>
      <c r="W130" s="14">
        <v>0</v>
      </c>
      <c r="X130" s="14">
        <v>0</v>
      </c>
      <c r="Y130" s="14">
        <v>0</v>
      </c>
      <c r="Z130" s="14">
        <v>0</v>
      </c>
      <c r="AA130" s="14">
        <v>0</v>
      </c>
      <c r="AB130" s="14">
        <v>0</v>
      </c>
      <c r="AC130" s="14">
        <v>3.4643189652881899E-2</v>
      </c>
      <c r="AD130" s="14">
        <v>0</v>
      </c>
      <c r="AE130" s="14"/>
      <c r="AF130" s="14">
        <v>0</v>
      </c>
      <c r="AG130" s="14">
        <v>0</v>
      </c>
      <c r="AH130" s="14">
        <v>1.7824931369648401E-2</v>
      </c>
      <c r="AI130" s="14">
        <v>0</v>
      </c>
      <c r="AJ130" s="14">
        <v>0</v>
      </c>
      <c r="AK130" s="14">
        <v>1.5233466914702599E-2</v>
      </c>
      <c r="AL130" s="14">
        <v>0</v>
      </c>
      <c r="AM130" s="14">
        <v>1.5352814869887399E-2</v>
      </c>
      <c r="AN130" s="14">
        <v>0</v>
      </c>
      <c r="AO130" s="14">
        <v>0</v>
      </c>
      <c r="AP130" s="14">
        <v>0</v>
      </c>
      <c r="AQ130" s="14">
        <v>2.6661594986756298E-2</v>
      </c>
      <c r="AR130" s="14">
        <v>0</v>
      </c>
      <c r="AS130" s="14">
        <v>0</v>
      </c>
      <c r="AT130" s="14">
        <v>6.2148009475367902E-2</v>
      </c>
      <c r="AU130" s="14">
        <v>0</v>
      </c>
      <c r="AV130" s="14"/>
      <c r="AW130" s="14">
        <v>8.60099277248756E-3</v>
      </c>
      <c r="AX130" s="14">
        <v>6.0383826749843003E-3</v>
      </c>
      <c r="AY130" s="14"/>
      <c r="AZ130" s="14">
        <v>1.5021872069875399E-2</v>
      </c>
      <c r="BA130" s="14">
        <v>4.5996040797548002E-3</v>
      </c>
      <c r="BB130" s="14" t="s">
        <v>98</v>
      </c>
      <c r="BC130" s="14">
        <v>0</v>
      </c>
      <c r="BD130" s="14">
        <v>0</v>
      </c>
      <c r="BE130" s="14">
        <v>6.3096956292833604E-3</v>
      </c>
      <c r="BF130" s="14">
        <v>0</v>
      </c>
      <c r="BG130" s="14"/>
      <c r="BH130" s="14">
        <v>5.64391338432831E-3</v>
      </c>
      <c r="BI130" s="14">
        <v>1.12490780842777E-2</v>
      </c>
      <c r="BJ130" s="14">
        <v>0</v>
      </c>
      <c r="BK130" s="14"/>
      <c r="BL130" s="14">
        <v>0</v>
      </c>
      <c r="BM130" s="14">
        <v>7.16591608381418E-3</v>
      </c>
      <c r="BN130" s="14">
        <v>2.22355722086451E-2</v>
      </c>
      <c r="BO130" s="14">
        <v>0</v>
      </c>
      <c r="BP130" s="14">
        <v>0</v>
      </c>
      <c r="BQ130" s="14"/>
      <c r="BR130" s="14">
        <v>0</v>
      </c>
      <c r="BS130" s="14">
        <v>5.5163663151024103E-3</v>
      </c>
      <c r="BT130" s="14">
        <v>2.3963051343225902E-2</v>
      </c>
    </row>
    <row r="131" spans="2:72" x14ac:dyDescent="0.25">
      <c r="B131" t="s">
        <v>154</v>
      </c>
      <c r="C131" s="14">
        <v>1.3573593951199199E-2</v>
      </c>
      <c r="D131" s="14">
        <v>2.1622890752459802E-2</v>
      </c>
      <c r="E131" s="14">
        <v>5.2526991563003403E-3</v>
      </c>
      <c r="F131" s="14"/>
      <c r="G131" s="14">
        <v>9.0884819300674508E-3</v>
      </c>
      <c r="H131" s="14">
        <v>1.36005704468734E-2</v>
      </c>
      <c r="I131" s="14">
        <v>2.78736674313886E-2</v>
      </c>
      <c r="J131" s="14">
        <v>2.2216505711502701E-2</v>
      </c>
      <c r="K131" s="14">
        <v>7.8067042689204703E-3</v>
      </c>
      <c r="L131" s="14">
        <v>0</v>
      </c>
      <c r="M131" s="14"/>
      <c r="N131" s="14">
        <v>1.2836894247201001E-2</v>
      </c>
      <c r="O131" s="14">
        <v>1.4452046714075999E-2</v>
      </c>
      <c r="P131" s="14">
        <v>8.3074935779463305E-3</v>
      </c>
      <c r="Q131" s="14">
        <v>1.73450175579902E-2</v>
      </c>
      <c r="R131" s="14"/>
      <c r="S131" s="14">
        <v>1.6425190586119399E-2</v>
      </c>
      <c r="T131" s="14">
        <v>8.9450944148558899E-3</v>
      </c>
      <c r="U131" s="14">
        <v>1.8580560099697201E-2</v>
      </c>
      <c r="V131" s="14">
        <v>0</v>
      </c>
      <c r="W131" s="14">
        <v>0</v>
      </c>
      <c r="X131" s="14">
        <v>1.55370695557446E-2</v>
      </c>
      <c r="Y131" s="14">
        <v>1.6622411339335001E-2</v>
      </c>
      <c r="Z131" s="14">
        <v>5.4368279905655702E-2</v>
      </c>
      <c r="AA131" s="14">
        <v>1.04273487483323E-2</v>
      </c>
      <c r="AB131" s="14">
        <v>0</v>
      </c>
      <c r="AC131" s="14">
        <v>0</v>
      </c>
      <c r="AD131" s="14">
        <v>9.8861770988576805E-2</v>
      </c>
      <c r="AE131" s="14"/>
      <c r="AF131" s="14">
        <v>0</v>
      </c>
      <c r="AG131" s="14">
        <v>4.2787184500740497E-2</v>
      </c>
      <c r="AH131" s="14">
        <v>2.5099807067430899E-2</v>
      </c>
      <c r="AI131" s="14">
        <v>0</v>
      </c>
      <c r="AJ131" s="14">
        <v>1.47040244190326E-2</v>
      </c>
      <c r="AK131" s="14">
        <v>0</v>
      </c>
      <c r="AL131" s="14">
        <v>3.0628224760736001E-2</v>
      </c>
      <c r="AM131" s="14">
        <v>3.75277048733898E-2</v>
      </c>
      <c r="AN131" s="14">
        <v>0</v>
      </c>
      <c r="AO131" s="14">
        <v>2.8074097724033398E-2</v>
      </c>
      <c r="AP131" s="14">
        <v>0</v>
      </c>
      <c r="AQ131" s="14">
        <v>0</v>
      </c>
      <c r="AR131" s="14">
        <v>0</v>
      </c>
      <c r="AS131" s="14">
        <v>0</v>
      </c>
      <c r="AT131" s="14">
        <v>0</v>
      </c>
      <c r="AU131" s="14">
        <v>0</v>
      </c>
      <c r="AV131" s="14"/>
      <c r="AW131" s="14">
        <v>9.8230505596882192E-3</v>
      </c>
      <c r="AX131" s="14">
        <v>1.8374969171360299E-2</v>
      </c>
      <c r="AY131" s="14"/>
      <c r="AZ131" s="14">
        <v>0</v>
      </c>
      <c r="BA131" s="14">
        <v>2.4215208226006799E-2</v>
      </c>
      <c r="BB131" s="14" t="s">
        <v>98</v>
      </c>
      <c r="BC131" s="14">
        <v>1.78760089937775E-2</v>
      </c>
      <c r="BD131" s="14">
        <v>0</v>
      </c>
      <c r="BE131" s="14">
        <v>2.51815016780868E-2</v>
      </c>
      <c r="BF131" s="14">
        <v>6.03815039956659E-2</v>
      </c>
      <c r="BG131" s="14"/>
      <c r="BH131" s="14">
        <v>7.7819872605158101E-3</v>
      </c>
      <c r="BI131" s="14">
        <v>1.44804586232947E-2</v>
      </c>
      <c r="BJ131" s="14">
        <v>2.7803678531950499E-2</v>
      </c>
      <c r="BK131" s="14"/>
      <c r="BL131" s="14">
        <v>0</v>
      </c>
      <c r="BM131" s="14">
        <v>1.7388546571144602E-2</v>
      </c>
      <c r="BN131" s="14">
        <v>0</v>
      </c>
      <c r="BO131" s="14">
        <v>0</v>
      </c>
      <c r="BP131" s="14">
        <v>1.42605882566351E-2</v>
      </c>
      <c r="BQ131" s="14"/>
      <c r="BR131" s="14">
        <v>1.5249303446779701E-2</v>
      </c>
      <c r="BS131" s="14">
        <v>1.35608170110316E-2</v>
      </c>
      <c r="BT131" s="14">
        <v>0</v>
      </c>
    </row>
    <row r="132" spans="2:72" x14ac:dyDescent="0.25">
      <c r="B132" t="s">
        <v>92</v>
      </c>
      <c r="C132" s="14">
        <v>0.13068808745456001</v>
      </c>
      <c r="D132" s="14">
        <v>0.12324984689815099</v>
      </c>
      <c r="E132" s="14">
        <v>0.13662956321345501</v>
      </c>
      <c r="F132" s="14"/>
      <c r="G132" s="14">
        <v>6.1169314815805398E-2</v>
      </c>
      <c r="H132" s="14">
        <v>6.7594574889685705E-2</v>
      </c>
      <c r="I132" s="14">
        <v>0.113413604430135</v>
      </c>
      <c r="J132" s="14">
        <v>0.122647349255879</v>
      </c>
      <c r="K132" s="14">
        <v>0.21479391006822801</v>
      </c>
      <c r="L132" s="14">
        <v>0.19358698874424199</v>
      </c>
      <c r="M132" s="14"/>
      <c r="N132" s="14">
        <v>0.107396558756379</v>
      </c>
      <c r="O132" s="14">
        <v>0.107636542132706</v>
      </c>
      <c r="P132" s="14">
        <v>0.169566459384386</v>
      </c>
      <c r="Q132" s="14">
        <v>0.144174366158491</v>
      </c>
      <c r="R132" s="14"/>
      <c r="S132" s="14">
        <v>4.8246616486579297E-2</v>
      </c>
      <c r="T132" s="14">
        <v>0.13782250071810001</v>
      </c>
      <c r="U132" s="14">
        <v>0.118297432503742</v>
      </c>
      <c r="V132" s="14">
        <v>0.145672345446235</v>
      </c>
      <c r="W132" s="14">
        <v>0.17402109408490901</v>
      </c>
      <c r="X132" s="14">
        <v>0.12123003012394901</v>
      </c>
      <c r="Y132" s="14">
        <v>0.19774770026616101</v>
      </c>
      <c r="Z132" s="14">
        <v>0.10747317499834599</v>
      </c>
      <c r="AA132" s="14">
        <v>0.14373924810680899</v>
      </c>
      <c r="AB132" s="14">
        <v>0.117898487277174</v>
      </c>
      <c r="AC132" s="14">
        <v>0.21043339736594499</v>
      </c>
      <c r="AD132" s="14">
        <v>0.18581056675293101</v>
      </c>
      <c r="AE132" s="14"/>
      <c r="AF132" s="14">
        <v>0.19779927543696399</v>
      </c>
      <c r="AG132" s="14">
        <v>0.18231120750183</v>
      </c>
      <c r="AH132" s="14">
        <v>0.16606623204594301</v>
      </c>
      <c r="AI132" s="14">
        <v>0.14807499026231399</v>
      </c>
      <c r="AJ132" s="14">
        <v>0.143427516829193</v>
      </c>
      <c r="AK132" s="14">
        <v>0.12625118999396201</v>
      </c>
      <c r="AL132" s="14">
        <v>7.3968207394994601E-2</v>
      </c>
      <c r="AM132" s="14">
        <v>0.112917983217751</v>
      </c>
      <c r="AN132" s="14">
        <v>0.116569770530082</v>
      </c>
      <c r="AO132" s="14">
        <v>9.9244339737390205E-2</v>
      </c>
      <c r="AP132" s="14">
        <v>0.12733630869261001</v>
      </c>
      <c r="AQ132" s="14">
        <v>8.1576556026709907E-2</v>
      </c>
      <c r="AR132" s="14">
        <v>3.2687815399771503E-2</v>
      </c>
      <c r="AS132" s="14">
        <v>0</v>
      </c>
      <c r="AT132" s="14">
        <v>0.10305375397296899</v>
      </c>
      <c r="AU132" s="14">
        <v>9.0781521709318802E-2</v>
      </c>
      <c r="AV132" s="14"/>
      <c r="AW132" s="14">
        <v>0.14992313163740301</v>
      </c>
      <c r="AX132" s="14">
        <v>0.10606374509733101</v>
      </c>
      <c r="AY132" s="14"/>
      <c r="AZ132" s="14">
        <v>0.154378778665473</v>
      </c>
      <c r="BA132" s="14">
        <v>0.11723820977763599</v>
      </c>
      <c r="BB132" s="14" t="s">
        <v>98</v>
      </c>
      <c r="BC132" s="14">
        <v>0.15946735225845399</v>
      </c>
      <c r="BD132" s="14">
        <v>0.13582035295242401</v>
      </c>
      <c r="BE132" s="14">
        <v>9.8523823879227895E-2</v>
      </c>
      <c r="BF132" s="14">
        <v>6.3854305775884801E-2</v>
      </c>
      <c r="BG132" s="14"/>
      <c r="BH132" s="14">
        <v>0.14776120114062199</v>
      </c>
      <c r="BI132" s="14">
        <v>0.12274079637027401</v>
      </c>
      <c r="BJ132" s="14">
        <v>0.108594476455991</v>
      </c>
      <c r="BK132" s="14"/>
      <c r="BL132" s="14">
        <v>0.16051190737035001</v>
      </c>
      <c r="BM132" s="14">
        <v>8.4347934853204104E-2</v>
      </c>
      <c r="BN132" s="14">
        <v>0.147577381924691</v>
      </c>
      <c r="BO132" s="14">
        <v>0.18920670167916401</v>
      </c>
      <c r="BP132" s="14">
        <v>0.12642231369155299</v>
      </c>
      <c r="BQ132" s="14"/>
      <c r="BR132" s="14">
        <v>0.102614828519278</v>
      </c>
      <c r="BS132" s="14">
        <v>9.2774562607485705E-2</v>
      </c>
      <c r="BT132" s="14">
        <v>8.7441964305392E-2</v>
      </c>
    </row>
    <row r="133" spans="2:72" x14ac:dyDescent="0.2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row>
    <row r="134" spans="2:72" x14ac:dyDescent="0.25">
      <c r="B134" s="6" t="s">
        <v>169</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row>
    <row r="135" spans="2:72" x14ac:dyDescent="0.25">
      <c r="B135" s="23" t="s">
        <v>96</v>
      </c>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row>
    <row r="136" spans="2:72" x14ac:dyDescent="0.25">
      <c r="B136" t="s">
        <v>156</v>
      </c>
      <c r="C136" s="14">
        <v>0.55544883737863704</v>
      </c>
      <c r="D136" s="14">
        <v>0.56224024229506198</v>
      </c>
      <c r="E136" s="14">
        <v>0.546737414655594</v>
      </c>
      <c r="F136" s="14"/>
      <c r="G136" s="14">
        <v>0.67379912458975499</v>
      </c>
      <c r="H136" s="14">
        <v>0.51205854462379696</v>
      </c>
      <c r="I136" s="14">
        <v>0.522364421641758</v>
      </c>
      <c r="J136" s="14">
        <v>0.56053478690441905</v>
      </c>
      <c r="K136" s="14">
        <v>0.56793931099560002</v>
      </c>
      <c r="L136" s="14">
        <v>0.52569512394585405</v>
      </c>
      <c r="M136" s="14"/>
      <c r="N136" s="14">
        <v>0.58728039812294197</v>
      </c>
      <c r="O136" s="14">
        <v>0.52905891869928201</v>
      </c>
      <c r="P136" s="14">
        <v>0.53766619793196802</v>
      </c>
      <c r="Q136" s="14">
        <v>0.56913879388001898</v>
      </c>
      <c r="R136" s="14"/>
      <c r="S136" s="14">
        <v>0.57803793571030904</v>
      </c>
      <c r="T136" s="14">
        <v>0.571491997513217</v>
      </c>
      <c r="U136" s="14">
        <v>0.53372116745341103</v>
      </c>
      <c r="V136" s="14">
        <v>0.54419391714107401</v>
      </c>
      <c r="W136" s="14">
        <v>0.49271163134993101</v>
      </c>
      <c r="X136" s="14">
        <v>0.57258365409224898</v>
      </c>
      <c r="Y136" s="14">
        <v>0.53718748215218104</v>
      </c>
      <c r="Z136" s="14">
        <v>0.64905757689022403</v>
      </c>
      <c r="AA136" s="14">
        <v>0.56927621633286596</v>
      </c>
      <c r="AB136" s="14">
        <v>0.53424375561330695</v>
      </c>
      <c r="AC136" s="14">
        <v>0.51356295550643505</v>
      </c>
      <c r="AD136" s="14">
        <v>0.57316943375334595</v>
      </c>
      <c r="AE136" s="14"/>
      <c r="AF136" s="14">
        <v>0.49454906399766202</v>
      </c>
      <c r="AG136" s="14">
        <v>0.63379577238493001</v>
      </c>
      <c r="AH136" s="14">
        <v>0.61656825764356604</v>
      </c>
      <c r="AI136" s="14">
        <v>0.59845760355385103</v>
      </c>
      <c r="AJ136" s="14">
        <v>0.55026682590888398</v>
      </c>
      <c r="AK136" s="14">
        <v>0.58387383878602594</v>
      </c>
      <c r="AL136" s="14">
        <v>0.57000211897836495</v>
      </c>
      <c r="AM136" s="14">
        <v>0.52388620312631495</v>
      </c>
      <c r="AN136" s="14">
        <v>0.44307130399475397</v>
      </c>
      <c r="AO136" s="14">
        <v>0.56974801471113501</v>
      </c>
      <c r="AP136" s="14">
        <v>0.53758957794883799</v>
      </c>
      <c r="AQ136" s="14">
        <v>0.53731983477452205</v>
      </c>
      <c r="AR136" s="14">
        <v>0.44791743201109901</v>
      </c>
      <c r="AS136" s="14">
        <v>0.63453105628134698</v>
      </c>
      <c r="AT136" s="14">
        <v>0.49416739081578998</v>
      </c>
      <c r="AU136" s="14">
        <v>0.54136124849209</v>
      </c>
      <c r="AV136" s="14"/>
      <c r="AW136" s="14">
        <v>0.52783383209683299</v>
      </c>
      <c r="AX136" s="14">
        <v>0.59196962149865695</v>
      </c>
      <c r="AY136" s="14"/>
      <c r="AZ136" s="14">
        <v>0.54696990490980002</v>
      </c>
      <c r="BA136" s="14">
        <v>0.48903317851949502</v>
      </c>
      <c r="BB136" s="14" t="s">
        <v>98</v>
      </c>
      <c r="BC136" s="14">
        <v>0.587339931533152</v>
      </c>
      <c r="BD136" s="14">
        <v>0.64813300461535595</v>
      </c>
      <c r="BE136" s="14">
        <v>0.60411090247102595</v>
      </c>
      <c r="BF136" s="14">
        <v>0.51730103803791405</v>
      </c>
      <c r="BG136" s="14"/>
      <c r="BH136" s="14">
        <v>0.47987937431681899</v>
      </c>
      <c r="BI136" s="14">
        <v>0.59627254310030098</v>
      </c>
      <c r="BJ136" s="14">
        <v>0.56323977472894504</v>
      </c>
      <c r="BK136" s="14"/>
      <c r="BL136" s="14">
        <v>0.48691109085775303</v>
      </c>
      <c r="BM136" s="14">
        <v>0.59511259539739703</v>
      </c>
      <c r="BN136" s="14">
        <v>0.62431534536600997</v>
      </c>
      <c r="BO136" s="14">
        <v>0.43710223172542401</v>
      </c>
      <c r="BP136" s="14">
        <v>0.55935922493724199</v>
      </c>
      <c r="BQ136" s="14"/>
      <c r="BR136" s="14">
        <v>0.50562364439002305</v>
      </c>
      <c r="BS136" s="14">
        <v>0.60703162016459</v>
      </c>
      <c r="BT136" s="14">
        <v>0.61166449393200795</v>
      </c>
    </row>
    <row r="137" spans="2:72" x14ac:dyDescent="0.25">
      <c r="B137" t="s">
        <v>157</v>
      </c>
      <c r="C137" s="14">
        <v>0.542930076827848</v>
      </c>
      <c r="D137" s="14">
        <v>0.51097731070375696</v>
      </c>
      <c r="E137" s="14">
        <v>0.57527782433001595</v>
      </c>
      <c r="F137" s="14"/>
      <c r="G137" s="14">
        <v>0.357977657834744</v>
      </c>
      <c r="H137" s="14">
        <v>0.44711172178383302</v>
      </c>
      <c r="I137" s="14">
        <v>0.54599373234942405</v>
      </c>
      <c r="J137" s="14">
        <v>0.60980734130123504</v>
      </c>
      <c r="K137" s="14">
        <v>0.57090881088096801</v>
      </c>
      <c r="L137" s="14">
        <v>0.66925218345220505</v>
      </c>
      <c r="M137" s="14"/>
      <c r="N137" s="14">
        <v>0.52238706064506102</v>
      </c>
      <c r="O137" s="14">
        <v>0.54270475145175401</v>
      </c>
      <c r="P137" s="14">
        <v>0.55623665950252699</v>
      </c>
      <c r="Q137" s="14">
        <v>0.55428948003808498</v>
      </c>
      <c r="R137" s="14"/>
      <c r="S137" s="14">
        <v>0.49920485895009198</v>
      </c>
      <c r="T137" s="14">
        <v>0.54481283011491899</v>
      </c>
      <c r="U137" s="14">
        <v>0.55467800153493496</v>
      </c>
      <c r="V137" s="14">
        <v>0.54268342986107998</v>
      </c>
      <c r="W137" s="14">
        <v>0.53072368377421397</v>
      </c>
      <c r="X137" s="14">
        <v>0.51417016173864505</v>
      </c>
      <c r="Y137" s="14">
        <v>0.56903955859316402</v>
      </c>
      <c r="Z137" s="14">
        <v>0.55128400250665099</v>
      </c>
      <c r="AA137" s="14">
        <v>0.58910026037244301</v>
      </c>
      <c r="AB137" s="14">
        <v>0.54283502674872297</v>
      </c>
      <c r="AC137" s="14">
        <v>0.55009421216044097</v>
      </c>
      <c r="AD137" s="14">
        <v>0.56198449548659002</v>
      </c>
      <c r="AE137" s="14"/>
      <c r="AF137" s="14">
        <v>0.43105450191669098</v>
      </c>
      <c r="AG137" s="14">
        <v>0.52136587518580002</v>
      </c>
      <c r="AH137" s="14">
        <v>0.60230768890506303</v>
      </c>
      <c r="AI137" s="14">
        <v>0.55575021157809101</v>
      </c>
      <c r="AJ137" s="14">
        <v>0.57216572067226901</v>
      </c>
      <c r="AK137" s="14">
        <v>0.54278036362320303</v>
      </c>
      <c r="AL137" s="14">
        <v>0.545910568951674</v>
      </c>
      <c r="AM137" s="14">
        <v>0.55217584522802299</v>
      </c>
      <c r="AN137" s="14">
        <v>0.58325108106767098</v>
      </c>
      <c r="AO137" s="14">
        <v>0.52030850073560997</v>
      </c>
      <c r="AP137" s="14">
        <v>0.51264959121166298</v>
      </c>
      <c r="AQ137" s="14">
        <v>0.50678043480489299</v>
      </c>
      <c r="AR137" s="14">
        <v>0.45489285089237302</v>
      </c>
      <c r="AS137" s="14">
        <v>0.53379197835963799</v>
      </c>
      <c r="AT137" s="14">
        <v>0.51576544658065304</v>
      </c>
      <c r="AU137" s="14">
        <v>0.50042067039122595</v>
      </c>
      <c r="AV137" s="14"/>
      <c r="AW137" s="14">
        <v>0.58518001843960299</v>
      </c>
      <c r="AX137" s="14">
        <v>0.48705462140278599</v>
      </c>
      <c r="AY137" s="14"/>
      <c r="AZ137" s="14">
        <v>0.57013996790758004</v>
      </c>
      <c r="BA137" s="14">
        <v>0.526870139564244</v>
      </c>
      <c r="BB137" s="14" t="s">
        <v>98</v>
      </c>
      <c r="BC137" s="14">
        <v>0.55384426610684601</v>
      </c>
      <c r="BD137" s="14">
        <v>0.54288070950307998</v>
      </c>
      <c r="BE137" s="14">
        <v>0.50874258137550399</v>
      </c>
      <c r="BF137" s="14">
        <v>0.65072730509575105</v>
      </c>
      <c r="BG137" s="14"/>
      <c r="BH137" s="14">
        <v>0.607044740342777</v>
      </c>
      <c r="BI137" s="14">
        <v>0.52991963547179199</v>
      </c>
      <c r="BJ137" s="14">
        <v>0.49237586548378098</v>
      </c>
      <c r="BK137" s="14"/>
      <c r="BL137" s="14">
        <v>0.59284415836931503</v>
      </c>
      <c r="BM137" s="14">
        <v>0.52849036271801797</v>
      </c>
      <c r="BN137" s="14">
        <v>0.48229670709266897</v>
      </c>
      <c r="BO137" s="14">
        <v>0.500897942975574</v>
      </c>
      <c r="BP137" s="14">
        <v>0.50499478915115603</v>
      </c>
      <c r="BQ137" s="14"/>
      <c r="BR137" s="14">
        <v>0.54835151709835706</v>
      </c>
      <c r="BS137" s="14">
        <v>0.52846477193508101</v>
      </c>
      <c r="BT137" s="14">
        <v>0.53517731035668004</v>
      </c>
    </row>
    <row r="138" spans="2:72" x14ac:dyDescent="0.25">
      <c r="B138" t="s">
        <v>158</v>
      </c>
      <c r="C138" s="14">
        <v>0.41208013773638402</v>
      </c>
      <c r="D138" s="14">
        <v>0.36287112794155701</v>
      </c>
      <c r="E138" s="14">
        <v>0.45868774478917201</v>
      </c>
      <c r="F138" s="14"/>
      <c r="G138" s="14">
        <v>0.32096257192925898</v>
      </c>
      <c r="H138" s="14">
        <v>0.26793201538878297</v>
      </c>
      <c r="I138" s="14">
        <v>0.335280752979982</v>
      </c>
      <c r="J138" s="14">
        <v>0.445288558180365</v>
      </c>
      <c r="K138" s="14">
        <v>0.52323087416688197</v>
      </c>
      <c r="L138" s="14">
        <v>0.55127557526088899</v>
      </c>
      <c r="M138" s="14"/>
      <c r="N138" s="14">
        <v>0.39698732300591999</v>
      </c>
      <c r="O138" s="14">
        <v>0.43184347610540103</v>
      </c>
      <c r="P138" s="14">
        <v>0.39240991535540498</v>
      </c>
      <c r="Q138" s="14">
        <v>0.41940379794635901</v>
      </c>
      <c r="R138" s="14"/>
      <c r="S138" s="14">
        <v>0.39324864216415201</v>
      </c>
      <c r="T138" s="14">
        <v>0.37692769365630302</v>
      </c>
      <c r="U138" s="14">
        <v>0.48864275462836199</v>
      </c>
      <c r="V138" s="14">
        <v>0.41367548997693099</v>
      </c>
      <c r="W138" s="14">
        <v>0.421619388332236</v>
      </c>
      <c r="X138" s="14">
        <v>0.34081190847329701</v>
      </c>
      <c r="Y138" s="14">
        <v>0.47708496566376901</v>
      </c>
      <c r="Z138" s="14">
        <v>0.38505641780599797</v>
      </c>
      <c r="AA138" s="14">
        <v>0.41860921352300101</v>
      </c>
      <c r="AB138" s="14">
        <v>0.42547272693287302</v>
      </c>
      <c r="AC138" s="14">
        <v>0.41521526051255297</v>
      </c>
      <c r="AD138" s="14">
        <v>0.42913672822661902</v>
      </c>
      <c r="AE138" s="14"/>
      <c r="AF138" s="14">
        <v>0.39118694948745802</v>
      </c>
      <c r="AG138" s="14">
        <v>0.40231685394373501</v>
      </c>
      <c r="AH138" s="14">
        <v>0.46464639241925698</v>
      </c>
      <c r="AI138" s="14">
        <v>0.497334611739707</v>
      </c>
      <c r="AJ138" s="14">
        <v>0.39991563756672199</v>
      </c>
      <c r="AK138" s="14">
        <v>0.39049036551344801</v>
      </c>
      <c r="AL138" s="14">
        <v>0.38391569088079103</v>
      </c>
      <c r="AM138" s="14">
        <v>0.46921232313737299</v>
      </c>
      <c r="AN138" s="14">
        <v>0.383683530782849</v>
      </c>
      <c r="AO138" s="14">
        <v>0.34849347853554702</v>
      </c>
      <c r="AP138" s="14">
        <v>0.40206872715651998</v>
      </c>
      <c r="AQ138" s="14">
        <v>0.408228100628656</v>
      </c>
      <c r="AR138" s="14">
        <v>0.352920425836039</v>
      </c>
      <c r="AS138" s="14">
        <v>0.34861251410431199</v>
      </c>
      <c r="AT138" s="14">
        <v>0.38539499578820002</v>
      </c>
      <c r="AU138" s="14">
        <v>0.30729209989695799</v>
      </c>
      <c r="AV138" s="14"/>
      <c r="AW138" s="14">
        <v>0.43223345226480298</v>
      </c>
      <c r="AX138" s="14">
        <v>0.38542742332679503</v>
      </c>
      <c r="AY138" s="14"/>
      <c r="AZ138" s="14">
        <v>0.49539425202785398</v>
      </c>
      <c r="BA138" s="14">
        <v>0.364087582833373</v>
      </c>
      <c r="BB138" s="14" t="s">
        <v>98</v>
      </c>
      <c r="BC138" s="14">
        <v>0.36393151086431502</v>
      </c>
      <c r="BD138" s="14">
        <v>0.39718694219863898</v>
      </c>
      <c r="BE138" s="14">
        <v>0.36670871957579598</v>
      </c>
      <c r="BF138" s="14">
        <v>0.33678153416627199</v>
      </c>
      <c r="BG138" s="14"/>
      <c r="BH138" s="14">
        <v>0.44732338776840702</v>
      </c>
      <c r="BI138" s="14">
        <v>0.40395589963492701</v>
      </c>
      <c r="BJ138" s="14">
        <v>0.406408539235181</v>
      </c>
      <c r="BK138" s="14"/>
      <c r="BL138" s="14">
        <v>0.44444288133038901</v>
      </c>
      <c r="BM138" s="14">
        <v>0.38996467579604399</v>
      </c>
      <c r="BN138" s="14">
        <v>0.413934308424873</v>
      </c>
      <c r="BO138" s="14">
        <v>0.45710381438521103</v>
      </c>
      <c r="BP138" s="14">
        <v>0.39035014234357601</v>
      </c>
      <c r="BQ138" s="14"/>
      <c r="BR138" s="14">
        <v>0.43652779588419099</v>
      </c>
      <c r="BS138" s="14">
        <v>0.40856697743536202</v>
      </c>
      <c r="BT138" s="14">
        <v>0.43648517778941198</v>
      </c>
    </row>
    <row r="139" spans="2:72" x14ac:dyDescent="0.25">
      <c r="B139" t="s">
        <v>159</v>
      </c>
      <c r="C139" s="14">
        <v>0.39159329229039602</v>
      </c>
      <c r="D139" s="14">
        <v>0.38524560002372199</v>
      </c>
      <c r="E139" s="14">
        <v>0.39831131862005198</v>
      </c>
      <c r="F139" s="14"/>
      <c r="G139" s="14">
        <v>0.34973413671007397</v>
      </c>
      <c r="H139" s="14">
        <v>0.34219313321633399</v>
      </c>
      <c r="I139" s="14">
        <v>0.40411116446246398</v>
      </c>
      <c r="J139" s="14">
        <v>0.42152666581035803</v>
      </c>
      <c r="K139" s="14">
        <v>0.43123185478324699</v>
      </c>
      <c r="L139" s="14">
        <v>0.39868403136512198</v>
      </c>
      <c r="M139" s="14"/>
      <c r="N139" s="14">
        <v>0.39334034140903701</v>
      </c>
      <c r="O139" s="14">
        <v>0.39758988836173798</v>
      </c>
      <c r="P139" s="14">
        <v>0.393299260400085</v>
      </c>
      <c r="Q139" s="14">
        <v>0.38017697884789498</v>
      </c>
      <c r="R139" s="14"/>
      <c r="S139" s="14">
        <v>0.37599242984342501</v>
      </c>
      <c r="T139" s="14">
        <v>0.398913632402982</v>
      </c>
      <c r="U139" s="14">
        <v>0.37066171612118498</v>
      </c>
      <c r="V139" s="14">
        <v>0.37422997488427701</v>
      </c>
      <c r="W139" s="14">
        <v>0.45523424094508402</v>
      </c>
      <c r="X139" s="14">
        <v>0.44132887410105398</v>
      </c>
      <c r="Y139" s="14">
        <v>0.44171148210597799</v>
      </c>
      <c r="Z139" s="14">
        <v>0.324746360366443</v>
      </c>
      <c r="AA139" s="14">
        <v>0.33459711304386403</v>
      </c>
      <c r="AB139" s="14">
        <v>0.40091434706762702</v>
      </c>
      <c r="AC139" s="14">
        <v>0.42196121457519797</v>
      </c>
      <c r="AD139" s="14">
        <v>0.32886172559475102</v>
      </c>
      <c r="AE139" s="14"/>
      <c r="AF139" s="14">
        <v>0.12366139932054</v>
      </c>
      <c r="AG139" s="14">
        <v>0.37752612581572198</v>
      </c>
      <c r="AH139" s="14">
        <v>0.40066195637673802</v>
      </c>
      <c r="AI139" s="14">
        <v>0.338311729966633</v>
      </c>
      <c r="AJ139" s="14">
        <v>0.401279895834672</v>
      </c>
      <c r="AK139" s="14">
        <v>0.44730211584650198</v>
      </c>
      <c r="AL139" s="14">
        <v>0.41463700755156802</v>
      </c>
      <c r="AM139" s="14">
        <v>0.30628202607522398</v>
      </c>
      <c r="AN139" s="14">
        <v>0.462572815143307</v>
      </c>
      <c r="AO139" s="14">
        <v>0.38360765694917398</v>
      </c>
      <c r="AP139" s="14">
        <v>0.39437550439414298</v>
      </c>
      <c r="AQ139" s="14">
        <v>0.34966298806287699</v>
      </c>
      <c r="AR139" s="14">
        <v>0.419263536762153</v>
      </c>
      <c r="AS139" s="14">
        <v>0.50918201707858901</v>
      </c>
      <c r="AT139" s="14">
        <v>0.38913339422648502</v>
      </c>
      <c r="AU139" s="14">
        <v>0.32575929235178802</v>
      </c>
      <c r="AV139" s="14"/>
      <c r="AW139" s="14">
        <v>0.393891432369117</v>
      </c>
      <c r="AX139" s="14">
        <v>0.38855400705991899</v>
      </c>
      <c r="AY139" s="14"/>
      <c r="AZ139" s="14">
        <v>0.417730003942968</v>
      </c>
      <c r="BA139" s="14">
        <v>0.41131057275301702</v>
      </c>
      <c r="BB139" s="14" t="s">
        <v>98</v>
      </c>
      <c r="BC139" s="14">
        <v>0.399460503969505</v>
      </c>
      <c r="BD139" s="14">
        <v>0.28727747501780398</v>
      </c>
      <c r="BE139" s="14">
        <v>0.36503846035404403</v>
      </c>
      <c r="BF139" s="14">
        <v>0.38110356234349402</v>
      </c>
      <c r="BG139" s="14"/>
      <c r="BH139" s="14">
        <v>0.42183325594316401</v>
      </c>
      <c r="BI139" s="14">
        <v>0.39997891591936302</v>
      </c>
      <c r="BJ139" s="14">
        <v>0.30464216844376302</v>
      </c>
      <c r="BK139" s="14"/>
      <c r="BL139" s="14">
        <v>0.42613679707614599</v>
      </c>
      <c r="BM139" s="14">
        <v>0.384756414262309</v>
      </c>
      <c r="BN139" s="14">
        <v>0.36170218869665499</v>
      </c>
      <c r="BO139" s="14">
        <v>0.44386789982353497</v>
      </c>
      <c r="BP139" s="14">
        <v>0.29481605571375102</v>
      </c>
      <c r="BQ139" s="14"/>
      <c r="BR139" s="14">
        <v>0.38701595769637498</v>
      </c>
      <c r="BS139" s="14">
        <v>0.40908023450072201</v>
      </c>
      <c r="BT139" s="14">
        <v>0.363617248770776</v>
      </c>
    </row>
    <row r="140" spans="2:72" x14ac:dyDescent="0.25">
      <c r="B140" t="s">
        <v>160</v>
      </c>
      <c r="C140" s="14">
        <v>0.237310579791566</v>
      </c>
      <c r="D140" s="14">
        <v>0.21188984684965501</v>
      </c>
      <c r="E140" s="14">
        <v>0.26380045040078398</v>
      </c>
      <c r="F140" s="14"/>
      <c r="G140" s="14">
        <v>0.31176763012166903</v>
      </c>
      <c r="H140" s="14">
        <v>0.32935167089866502</v>
      </c>
      <c r="I140" s="14">
        <v>0.304198964238929</v>
      </c>
      <c r="J140" s="14">
        <v>0.169152839719628</v>
      </c>
      <c r="K140" s="14">
        <v>0.116737790018289</v>
      </c>
      <c r="L140" s="14">
        <v>0.19435826544378301</v>
      </c>
      <c r="M140" s="14"/>
      <c r="N140" s="14">
        <v>0.21087514419480299</v>
      </c>
      <c r="O140" s="14">
        <v>0.237570542483588</v>
      </c>
      <c r="P140" s="14">
        <v>0.25607504156609101</v>
      </c>
      <c r="Q140" s="14">
        <v>0.250564408872397</v>
      </c>
      <c r="R140" s="14"/>
      <c r="S140" s="14">
        <v>0.225923889522398</v>
      </c>
      <c r="T140" s="14">
        <v>0.20895055255252001</v>
      </c>
      <c r="U140" s="14">
        <v>0.186411201948049</v>
      </c>
      <c r="V140" s="14">
        <v>0.21740256117578899</v>
      </c>
      <c r="W140" s="14">
        <v>0.23173625661828501</v>
      </c>
      <c r="X140" s="14">
        <v>0.31118534960642602</v>
      </c>
      <c r="Y140" s="14">
        <v>0.247715589761801</v>
      </c>
      <c r="Z140" s="14">
        <v>0.29112434321735903</v>
      </c>
      <c r="AA140" s="14">
        <v>0.27944437501194203</v>
      </c>
      <c r="AB140" s="14">
        <v>0.207921236058798</v>
      </c>
      <c r="AC140" s="14">
        <v>0.26200748905114202</v>
      </c>
      <c r="AD140" s="14">
        <v>0.19382867378770499</v>
      </c>
      <c r="AE140" s="14"/>
      <c r="AF140" s="14">
        <v>0.28120049209174303</v>
      </c>
      <c r="AG140" s="14">
        <v>0.22562726630055899</v>
      </c>
      <c r="AH140" s="14">
        <v>0.19022807180180401</v>
      </c>
      <c r="AI140" s="14">
        <v>0.23443566597889701</v>
      </c>
      <c r="AJ140" s="14">
        <v>0.25312106181855998</v>
      </c>
      <c r="AK140" s="14">
        <v>0.217500668265251</v>
      </c>
      <c r="AL140" s="14">
        <v>0.16116264327756999</v>
      </c>
      <c r="AM140" s="14">
        <v>0.22215087430588101</v>
      </c>
      <c r="AN140" s="14">
        <v>0.251547539765824</v>
      </c>
      <c r="AO140" s="14">
        <v>0.27045065233490201</v>
      </c>
      <c r="AP140" s="14">
        <v>0.29534262131579397</v>
      </c>
      <c r="AQ140" s="14">
        <v>0.30280713963765199</v>
      </c>
      <c r="AR140" s="14">
        <v>0.206390161103743</v>
      </c>
      <c r="AS140" s="14">
        <v>0.24213023157948799</v>
      </c>
      <c r="AT140" s="14">
        <v>0.20640548029817801</v>
      </c>
      <c r="AU140" s="14">
        <v>0.36536898415511299</v>
      </c>
      <c r="AV140" s="14"/>
      <c r="AW140" s="14">
        <v>0.26081595613132103</v>
      </c>
      <c r="AX140" s="14">
        <v>0.20622477096394101</v>
      </c>
      <c r="AY140" s="14"/>
      <c r="AZ140" s="14">
        <v>0.17073372020830299</v>
      </c>
      <c r="BA140" s="14">
        <v>0.29127944666863698</v>
      </c>
      <c r="BB140" s="14" t="s">
        <v>98</v>
      </c>
      <c r="BC140" s="14">
        <v>0.29417648602495999</v>
      </c>
      <c r="BD140" s="14">
        <v>0.30613522135778398</v>
      </c>
      <c r="BE140" s="14">
        <v>0.21717559885499499</v>
      </c>
      <c r="BF140" s="14">
        <v>0.37686014421869601</v>
      </c>
      <c r="BG140" s="14"/>
      <c r="BH140" s="14">
        <v>0.20987960879647199</v>
      </c>
      <c r="BI140" s="14">
        <v>0.236920789543629</v>
      </c>
      <c r="BJ140" s="14">
        <v>0.28245670774422099</v>
      </c>
      <c r="BK140" s="14"/>
      <c r="BL140" s="14">
        <v>0.21219429528518599</v>
      </c>
      <c r="BM140" s="14">
        <v>0.26077318927703802</v>
      </c>
      <c r="BN140" s="14">
        <v>0.22424252524086799</v>
      </c>
      <c r="BO140" s="14">
        <v>3.9508976658970199E-2</v>
      </c>
      <c r="BP140" s="14">
        <v>0.298685773442252</v>
      </c>
      <c r="BQ140" s="14"/>
      <c r="BR140" s="14">
        <v>0.20908617689491399</v>
      </c>
      <c r="BS140" s="14">
        <v>0.26208931486892301</v>
      </c>
      <c r="BT140" s="14">
        <v>0.24096591659497199</v>
      </c>
    </row>
    <row r="141" spans="2:72" x14ac:dyDescent="0.25">
      <c r="B141" t="s">
        <v>161</v>
      </c>
      <c r="C141" s="14">
        <v>0.121363311159858</v>
      </c>
      <c r="D141" s="14">
        <v>0.12734733466717199</v>
      </c>
      <c r="E141" s="14">
        <v>0.116357207456377</v>
      </c>
      <c r="F141" s="14"/>
      <c r="G141" s="14">
        <v>0.25651653228008697</v>
      </c>
      <c r="H141" s="14">
        <v>0.182572657063683</v>
      </c>
      <c r="I141" s="14">
        <v>0.107903892591037</v>
      </c>
      <c r="J141" s="14">
        <v>8.0371432476721405E-2</v>
      </c>
      <c r="K141" s="14">
        <v>6.6144155077417E-2</v>
      </c>
      <c r="L141" s="14">
        <v>6.2278689942067103E-2</v>
      </c>
      <c r="M141" s="14"/>
      <c r="N141" s="14">
        <v>0.106666026347544</v>
      </c>
      <c r="O141" s="14">
        <v>0.12726282479213599</v>
      </c>
      <c r="P141" s="14">
        <v>0.108471628883395</v>
      </c>
      <c r="Q141" s="14">
        <v>0.14208966720747701</v>
      </c>
      <c r="R141" s="14"/>
      <c r="S141" s="14">
        <v>0.18576875644301699</v>
      </c>
      <c r="T141" s="14">
        <v>0.112830373437694</v>
      </c>
      <c r="U141" s="14">
        <v>8.8556794934746205E-2</v>
      </c>
      <c r="V141" s="14">
        <v>6.5339973710081406E-2</v>
      </c>
      <c r="W141" s="14">
        <v>0.14022036695176801</v>
      </c>
      <c r="X141" s="14">
        <v>0.11467889011983</v>
      </c>
      <c r="Y141" s="14">
        <v>0.115932097374862</v>
      </c>
      <c r="Z141" s="14">
        <v>0.149705528960037</v>
      </c>
      <c r="AA141" s="14">
        <v>0.116121755073437</v>
      </c>
      <c r="AB141" s="14">
        <v>9.7041633282017301E-2</v>
      </c>
      <c r="AC141" s="14">
        <v>0.123153097581389</v>
      </c>
      <c r="AD141" s="14">
        <v>0.15436846397123999</v>
      </c>
      <c r="AE141" s="14"/>
      <c r="AF141" s="14">
        <v>0.17939716994471799</v>
      </c>
      <c r="AG141" s="14">
        <v>0.18398129837584701</v>
      </c>
      <c r="AH141" s="14">
        <v>0.12762090558698699</v>
      </c>
      <c r="AI141" s="14">
        <v>0.11385375281113599</v>
      </c>
      <c r="AJ141" s="14">
        <v>0.112938474305378</v>
      </c>
      <c r="AK141" s="14">
        <v>0.121383285557657</v>
      </c>
      <c r="AL141" s="14">
        <v>0.12918229098560999</v>
      </c>
      <c r="AM141" s="14">
        <v>0.15375818814403899</v>
      </c>
      <c r="AN141" s="14">
        <v>0.109630550081271</v>
      </c>
      <c r="AO141" s="14">
        <v>7.9533771793060495E-2</v>
      </c>
      <c r="AP141" s="14">
        <v>0.103403253313014</v>
      </c>
      <c r="AQ141" s="14">
        <v>0.106800196005446</v>
      </c>
      <c r="AR141" s="14">
        <v>0.15072868708246501</v>
      </c>
      <c r="AS141" s="14">
        <v>8.6633827903395494E-2</v>
      </c>
      <c r="AT141" s="14">
        <v>0.141124226803134</v>
      </c>
      <c r="AU141" s="14">
        <v>0.13136386221476501</v>
      </c>
      <c r="AV141" s="14"/>
      <c r="AW141" s="14">
        <v>9.4213006327067098E-2</v>
      </c>
      <c r="AX141" s="14">
        <v>0.15726952995187199</v>
      </c>
      <c r="AY141" s="14"/>
      <c r="AZ141" s="14">
        <v>7.4944308010005498E-2</v>
      </c>
      <c r="BA141" s="14">
        <v>0.128685648368494</v>
      </c>
      <c r="BB141" s="14" t="s">
        <v>98</v>
      </c>
      <c r="BC141" s="14">
        <v>0.13904694383216101</v>
      </c>
      <c r="BD141" s="14">
        <v>0.14504947464309001</v>
      </c>
      <c r="BE141" s="14">
        <v>0.17616163856764799</v>
      </c>
      <c r="BF141" s="14">
        <v>0.144431269959125</v>
      </c>
      <c r="BG141" s="14"/>
      <c r="BH141" s="14">
        <v>9.1699330196425205E-2</v>
      </c>
      <c r="BI141" s="14">
        <v>0.107606904675143</v>
      </c>
      <c r="BJ141" s="14">
        <v>0.14843745586045301</v>
      </c>
      <c r="BK141" s="14"/>
      <c r="BL141" s="14">
        <v>8.7076655072784004E-2</v>
      </c>
      <c r="BM141" s="14">
        <v>0.143718872989364</v>
      </c>
      <c r="BN141" s="14">
        <v>0.110511596134341</v>
      </c>
      <c r="BO141" s="14">
        <v>8.8830362450013606E-2</v>
      </c>
      <c r="BP141" s="14">
        <v>0.140995013750502</v>
      </c>
      <c r="BQ141" s="14"/>
      <c r="BR141" s="14">
        <v>0.112225513127323</v>
      </c>
      <c r="BS141" s="14">
        <v>0.124074629381684</v>
      </c>
      <c r="BT141" s="14">
        <v>0.13733238341058601</v>
      </c>
    </row>
    <row r="142" spans="2:72" x14ac:dyDescent="0.25">
      <c r="B142" t="s">
        <v>162</v>
      </c>
      <c r="C142" s="14">
        <v>9.5900930228924902E-2</v>
      </c>
      <c r="D142" s="14">
        <v>0.122668526802161</v>
      </c>
      <c r="E142" s="14">
        <v>7.0406605046413606E-2</v>
      </c>
      <c r="F142" s="14"/>
      <c r="G142" s="14">
        <v>0.10299403651826899</v>
      </c>
      <c r="H142" s="14">
        <v>0.10319485324644501</v>
      </c>
      <c r="I142" s="14">
        <v>9.9357368603501195E-2</v>
      </c>
      <c r="J142" s="14">
        <v>8.4384568845201305E-2</v>
      </c>
      <c r="K142" s="14">
        <v>8.9884361998261303E-2</v>
      </c>
      <c r="L142" s="14">
        <v>9.5790597520186496E-2</v>
      </c>
      <c r="M142" s="14"/>
      <c r="N142" s="14">
        <v>9.7525031032305295E-2</v>
      </c>
      <c r="O142" s="14">
        <v>7.8238662044729207E-2</v>
      </c>
      <c r="P142" s="14">
        <v>7.3872655513225194E-2</v>
      </c>
      <c r="Q142" s="14">
        <v>0.131705481773884</v>
      </c>
      <c r="R142" s="14"/>
      <c r="S142" s="14">
        <v>0.14011029467733199</v>
      </c>
      <c r="T142" s="14">
        <v>0.11055345264429101</v>
      </c>
      <c r="U142" s="14">
        <v>7.6296537767864506E-2</v>
      </c>
      <c r="V142" s="14">
        <v>9.5334092092367304E-2</v>
      </c>
      <c r="W142" s="14">
        <v>6.0087453300235197E-2</v>
      </c>
      <c r="X142" s="14">
        <v>8.8309162924294998E-2</v>
      </c>
      <c r="Y142" s="14">
        <v>7.2554463551215906E-2</v>
      </c>
      <c r="Z142" s="14">
        <v>8.7606236988982095E-2</v>
      </c>
      <c r="AA142" s="14">
        <v>9.6564342426909894E-2</v>
      </c>
      <c r="AB142" s="14">
        <v>7.0089574107004005E-2</v>
      </c>
      <c r="AC142" s="14">
        <v>0.149467607468485</v>
      </c>
      <c r="AD142" s="14">
        <v>4.4489331445068898E-2</v>
      </c>
      <c r="AE142" s="14"/>
      <c r="AF142" s="14">
        <v>4.62240097986127E-2</v>
      </c>
      <c r="AG142" s="14">
        <v>0.115208144184828</v>
      </c>
      <c r="AH142" s="14">
        <v>5.9081441728539803E-2</v>
      </c>
      <c r="AI142" s="14">
        <v>0.13646022003573</v>
      </c>
      <c r="AJ142" s="14">
        <v>0.13341470632537999</v>
      </c>
      <c r="AK142" s="14">
        <v>6.8552674421999804E-2</v>
      </c>
      <c r="AL142" s="14">
        <v>5.4539022817081999E-2</v>
      </c>
      <c r="AM142" s="14">
        <v>8.3689880280989296E-2</v>
      </c>
      <c r="AN142" s="14">
        <v>0.10926539101713099</v>
      </c>
      <c r="AO142" s="14">
        <v>8.0708010351643003E-2</v>
      </c>
      <c r="AP142" s="14">
        <v>9.83142981516716E-2</v>
      </c>
      <c r="AQ142" s="14">
        <v>8.66793044223656E-2</v>
      </c>
      <c r="AR142" s="14">
        <v>8.0652240974764602E-2</v>
      </c>
      <c r="AS142" s="14">
        <v>0.13644227616099</v>
      </c>
      <c r="AT142" s="14">
        <v>0.21504492836816699</v>
      </c>
      <c r="AU142" s="14">
        <v>8.4001167794668596E-2</v>
      </c>
      <c r="AV142" s="14"/>
      <c r="AW142" s="14">
        <v>0.101256657697358</v>
      </c>
      <c r="AX142" s="14">
        <v>8.8817992359302503E-2</v>
      </c>
      <c r="AY142" s="14"/>
      <c r="AZ142" s="14">
        <v>9.6131862799914605E-2</v>
      </c>
      <c r="BA142" s="14">
        <v>9.9192901176768794E-2</v>
      </c>
      <c r="BB142" s="14" t="s">
        <v>98</v>
      </c>
      <c r="BC142" s="14">
        <v>0.108439308261905</v>
      </c>
      <c r="BD142" s="14">
        <v>8.4533366987594394E-2</v>
      </c>
      <c r="BE142" s="14">
        <v>9.0844424694993403E-2</v>
      </c>
      <c r="BF142" s="14">
        <v>9.9359734257242399E-2</v>
      </c>
      <c r="BG142" s="14"/>
      <c r="BH142" s="14">
        <v>0.102492234387823</v>
      </c>
      <c r="BI142" s="14">
        <v>9.3814617815967602E-2</v>
      </c>
      <c r="BJ142" s="14">
        <v>7.0469332780439903E-2</v>
      </c>
      <c r="BK142" s="14"/>
      <c r="BL142" s="14">
        <v>9.7974616341976795E-2</v>
      </c>
      <c r="BM142" s="14">
        <v>9.3066384165839594E-2</v>
      </c>
      <c r="BN142" s="14">
        <v>7.8826002606507697E-2</v>
      </c>
      <c r="BO142" s="14">
        <v>0.14143977325089599</v>
      </c>
      <c r="BP142" s="14">
        <v>0.103188113070212</v>
      </c>
      <c r="BQ142" s="14"/>
      <c r="BR142" s="14">
        <v>9.7137600624075907E-2</v>
      </c>
      <c r="BS142" s="14">
        <v>9.4342810090678297E-2</v>
      </c>
      <c r="BT142" s="14">
        <v>9.0734516644578503E-2</v>
      </c>
    </row>
    <row r="143" spans="2:72" x14ac:dyDescent="0.25">
      <c r="B143" t="s">
        <v>163</v>
      </c>
      <c r="C143" s="14">
        <v>8.5486580936754306E-2</v>
      </c>
      <c r="D143" s="14">
        <v>9.5884298101396398E-2</v>
      </c>
      <c r="E143" s="14">
        <v>7.5109922933306594E-2</v>
      </c>
      <c r="F143" s="14"/>
      <c r="G143" s="14">
        <v>0.158667275719103</v>
      </c>
      <c r="H143" s="14">
        <v>0.118618250007222</v>
      </c>
      <c r="I143" s="14">
        <v>6.7626575909467607E-2</v>
      </c>
      <c r="J143" s="14">
        <v>8.0091114709324798E-2</v>
      </c>
      <c r="K143" s="14">
        <v>5.5979246538507201E-2</v>
      </c>
      <c r="L143" s="14">
        <v>4.8215582960839103E-2</v>
      </c>
      <c r="M143" s="14"/>
      <c r="N143" s="14">
        <v>0.10826290704597399</v>
      </c>
      <c r="O143" s="14">
        <v>8.1184114221084902E-2</v>
      </c>
      <c r="P143" s="14">
        <v>6.7729588985561806E-2</v>
      </c>
      <c r="Q143" s="14">
        <v>8.2336882342206305E-2</v>
      </c>
      <c r="R143" s="14"/>
      <c r="S143" s="14">
        <v>0.102037910926484</v>
      </c>
      <c r="T143" s="14">
        <v>0.103066580309911</v>
      </c>
      <c r="U143" s="14">
        <v>7.4653384881782803E-2</v>
      </c>
      <c r="V143" s="14">
        <v>7.3615486975077304E-2</v>
      </c>
      <c r="W143" s="14">
        <v>6.34753129796473E-2</v>
      </c>
      <c r="X143" s="14">
        <v>0.10500970407148801</v>
      </c>
      <c r="Y143" s="14">
        <v>7.6877597330818101E-2</v>
      </c>
      <c r="Z143" s="14">
        <v>7.3683737650152098E-2</v>
      </c>
      <c r="AA143" s="14">
        <v>7.9971416795277903E-2</v>
      </c>
      <c r="AB143" s="14">
        <v>5.6668040960384997E-2</v>
      </c>
      <c r="AC143" s="14">
        <v>8.9898360048860496E-2</v>
      </c>
      <c r="AD143" s="14">
        <v>0.12681818642492701</v>
      </c>
      <c r="AE143" s="14"/>
      <c r="AF143" s="14">
        <v>0.116086738532302</v>
      </c>
      <c r="AG143" s="14">
        <v>0.107871362664218</v>
      </c>
      <c r="AH143" s="14">
        <v>9.9793061912012399E-2</v>
      </c>
      <c r="AI143" s="14">
        <v>8.9375249683191202E-2</v>
      </c>
      <c r="AJ143" s="14">
        <v>6.6954717982836504E-2</v>
      </c>
      <c r="AK143" s="14">
        <v>0.11697944168093399</v>
      </c>
      <c r="AL143" s="14">
        <v>5.9359292400429198E-2</v>
      </c>
      <c r="AM143" s="14">
        <v>4.4854562805695997E-2</v>
      </c>
      <c r="AN143" s="14">
        <v>0.102176963970769</v>
      </c>
      <c r="AO143" s="14">
        <v>9.5335876089031393E-2</v>
      </c>
      <c r="AP143" s="14">
        <v>7.4140650956374302E-2</v>
      </c>
      <c r="AQ143" s="14">
        <v>8.8993252063730696E-2</v>
      </c>
      <c r="AR143" s="14">
        <v>0.120000466956961</v>
      </c>
      <c r="AS143" s="14">
        <v>0.12257582001551</v>
      </c>
      <c r="AT143" s="14">
        <v>6.7259127632161297E-2</v>
      </c>
      <c r="AU143" s="14">
        <v>9.0872868342453395E-2</v>
      </c>
      <c r="AV143" s="14"/>
      <c r="AW143" s="14">
        <v>6.2860858176636406E-2</v>
      </c>
      <c r="AX143" s="14">
        <v>0.115409049828192</v>
      </c>
      <c r="AY143" s="14"/>
      <c r="AZ143" s="14">
        <v>5.6582175364464901E-2</v>
      </c>
      <c r="BA143" s="14">
        <v>8.3496058721588606E-2</v>
      </c>
      <c r="BB143" s="14" t="s">
        <v>98</v>
      </c>
      <c r="BC143" s="14">
        <v>0.121751227014838</v>
      </c>
      <c r="BD143" s="14">
        <v>0.13202460237330199</v>
      </c>
      <c r="BE143" s="14">
        <v>9.3972229913295194E-2</v>
      </c>
      <c r="BF143" s="14">
        <v>0.14695980012528201</v>
      </c>
      <c r="BG143" s="14"/>
      <c r="BH143" s="14">
        <v>6.4500868602821601E-2</v>
      </c>
      <c r="BI143" s="14">
        <v>9.4950850347630095E-2</v>
      </c>
      <c r="BJ143" s="14">
        <v>8.5842916902219402E-2</v>
      </c>
      <c r="BK143" s="14"/>
      <c r="BL143" s="14">
        <v>5.3492320886460699E-2</v>
      </c>
      <c r="BM143" s="14">
        <v>0.104985102674196</v>
      </c>
      <c r="BN143" s="14">
        <v>8.5619507300628298E-2</v>
      </c>
      <c r="BO143" s="14">
        <v>0.17555534420624</v>
      </c>
      <c r="BP143" s="14">
        <v>8.9840702311542203E-2</v>
      </c>
      <c r="BQ143" s="14"/>
      <c r="BR143" s="14">
        <v>5.1190059350558897E-2</v>
      </c>
      <c r="BS143" s="14">
        <v>0.112748042758764</v>
      </c>
      <c r="BT143" s="14">
        <v>6.6166267056703199E-2</v>
      </c>
    </row>
    <row r="144" spans="2:72" x14ac:dyDescent="0.25">
      <c r="B144" t="s">
        <v>164</v>
      </c>
      <c r="C144" s="14">
        <v>6.9946094541548806E-2</v>
      </c>
      <c r="D144" s="14">
        <v>8.3152177333974606E-2</v>
      </c>
      <c r="E144" s="14">
        <v>5.6748287495276203E-2</v>
      </c>
      <c r="F144" s="14"/>
      <c r="G144" s="14">
        <v>4.5636399506031197E-2</v>
      </c>
      <c r="H144" s="14">
        <v>8.2602906350540004E-2</v>
      </c>
      <c r="I144" s="14">
        <v>7.9130085713181197E-2</v>
      </c>
      <c r="J144" s="14">
        <v>9.8521067547476804E-2</v>
      </c>
      <c r="K144" s="14">
        <v>4.33320813773449E-2</v>
      </c>
      <c r="L144" s="14">
        <v>6.3157632405668906E-2</v>
      </c>
      <c r="M144" s="14"/>
      <c r="N144" s="14">
        <v>6.2598755174301704E-2</v>
      </c>
      <c r="O144" s="14">
        <v>6.0407807118077299E-2</v>
      </c>
      <c r="P144" s="14">
        <v>6.0948145152578702E-2</v>
      </c>
      <c r="Q144" s="14">
        <v>9.6875245831497703E-2</v>
      </c>
      <c r="R144" s="14"/>
      <c r="S144" s="14">
        <v>5.8956032394629897E-2</v>
      </c>
      <c r="T144" s="14">
        <v>8.0118158477173101E-2</v>
      </c>
      <c r="U144" s="14">
        <v>8.1251876596781306E-2</v>
      </c>
      <c r="V144" s="14">
        <v>6.2852723027821605E-2</v>
      </c>
      <c r="W144" s="14">
        <v>9.1480380443837106E-2</v>
      </c>
      <c r="X144" s="14">
        <v>6.91438108283111E-2</v>
      </c>
      <c r="Y144" s="14">
        <v>4.1887917307811398E-2</v>
      </c>
      <c r="Z144" s="14">
        <v>2.13194003133725E-2</v>
      </c>
      <c r="AA144" s="14">
        <v>7.6965046820790098E-2</v>
      </c>
      <c r="AB144" s="14">
        <v>9.6351563778933794E-2</v>
      </c>
      <c r="AC144" s="14">
        <v>4.1343078989357802E-2</v>
      </c>
      <c r="AD144" s="14">
        <v>0.10284427478857</v>
      </c>
      <c r="AE144" s="14"/>
      <c r="AF144" s="14">
        <v>8.4070529016641096E-2</v>
      </c>
      <c r="AG144" s="14">
        <v>4.6470233097135001E-2</v>
      </c>
      <c r="AH144" s="14">
        <v>8.5064033512405102E-2</v>
      </c>
      <c r="AI144" s="14">
        <v>6.9175348806334899E-2</v>
      </c>
      <c r="AJ144" s="14">
        <v>6.7957130184963702E-2</v>
      </c>
      <c r="AK144" s="14">
        <v>0.103729066895603</v>
      </c>
      <c r="AL144" s="14">
        <v>0.13216229662133799</v>
      </c>
      <c r="AM144" s="14">
        <v>6.7695646995801703E-2</v>
      </c>
      <c r="AN144" s="14">
        <v>6.7214815036159295E-2</v>
      </c>
      <c r="AO144" s="14">
        <v>2.8353875631574401E-2</v>
      </c>
      <c r="AP144" s="14">
        <v>4.5362863641539602E-2</v>
      </c>
      <c r="AQ144" s="14">
        <v>6.9379656024084094E-2</v>
      </c>
      <c r="AR144" s="14">
        <v>4.3842187952850199E-2</v>
      </c>
      <c r="AS144" s="14">
        <v>0</v>
      </c>
      <c r="AT144" s="14">
        <v>4.6612897885344999E-2</v>
      </c>
      <c r="AU144" s="14">
        <v>3.1178166559088599E-2</v>
      </c>
      <c r="AV144" s="14"/>
      <c r="AW144" s="14">
        <v>6.8495262107322499E-2</v>
      </c>
      <c r="AX144" s="14">
        <v>7.1864817264358102E-2</v>
      </c>
      <c r="AY144" s="14"/>
      <c r="AZ144" s="14">
        <v>5.5800585997870203E-2</v>
      </c>
      <c r="BA144" s="14">
        <v>7.1204680006893506E-2</v>
      </c>
      <c r="BB144" s="14" t="s">
        <v>98</v>
      </c>
      <c r="BC144" s="14">
        <v>0.14571751936931801</v>
      </c>
      <c r="BD144" s="14">
        <v>8.3996563415943304E-2</v>
      </c>
      <c r="BE144" s="14">
        <v>6.20624276838262E-2</v>
      </c>
      <c r="BF144" s="14">
        <v>5.3050464118765399E-2</v>
      </c>
      <c r="BG144" s="14"/>
      <c r="BH144" s="14">
        <v>8.7885793684486194E-2</v>
      </c>
      <c r="BI144" s="14">
        <v>6.6095819490586502E-2</v>
      </c>
      <c r="BJ144" s="14">
        <v>4.9178477928576297E-2</v>
      </c>
      <c r="BK144" s="14"/>
      <c r="BL144" s="14">
        <v>6.6887407413741898E-2</v>
      </c>
      <c r="BM144" s="14">
        <v>7.34164906127769E-2</v>
      </c>
      <c r="BN144" s="14">
        <v>7.1920478798094101E-2</v>
      </c>
      <c r="BO144" s="14">
        <v>7.5698540737923106E-2</v>
      </c>
      <c r="BP144" s="14">
        <v>5.9989889627515898E-2</v>
      </c>
      <c r="BQ144" s="14"/>
      <c r="BR144" s="14">
        <v>6.3837037104359201E-2</v>
      </c>
      <c r="BS144" s="14">
        <v>6.2583483991477604E-2</v>
      </c>
      <c r="BT144" s="14">
        <v>7.3797126879272298E-2</v>
      </c>
    </row>
    <row r="145" spans="2:72" x14ac:dyDescent="0.25">
      <c r="B145" t="s">
        <v>165</v>
      </c>
      <c r="C145" s="14">
        <v>3.7159396435089601E-2</v>
      </c>
      <c r="D145" s="14">
        <v>4.6994889275409402E-2</v>
      </c>
      <c r="E145" s="14">
        <v>2.7805086367310099E-2</v>
      </c>
      <c r="F145" s="14"/>
      <c r="G145" s="14">
        <v>3.3017975665701103E-2</v>
      </c>
      <c r="H145" s="14">
        <v>7.1325035420679306E-2</v>
      </c>
      <c r="I145" s="14">
        <v>6.7007029597656101E-2</v>
      </c>
      <c r="J145" s="14">
        <v>4.1778952929966202E-2</v>
      </c>
      <c r="K145" s="14">
        <v>4.15596562776135E-3</v>
      </c>
      <c r="L145" s="14">
        <v>6.2767065701407601E-3</v>
      </c>
      <c r="M145" s="14"/>
      <c r="N145" s="14">
        <v>2.4446001819350398E-2</v>
      </c>
      <c r="O145" s="14">
        <v>3.5482374070380199E-2</v>
      </c>
      <c r="P145" s="14">
        <v>4.62489567675365E-2</v>
      </c>
      <c r="Q145" s="14">
        <v>4.5248102194807203E-2</v>
      </c>
      <c r="R145" s="14"/>
      <c r="S145" s="14">
        <v>3.79433580809342E-2</v>
      </c>
      <c r="T145" s="14">
        <v>3.7119428668036698E-2</v>
      </c>
      <c r="U145" s="14">
        <v>5.7785434040447899E-2</v>
      </c>
      <c r="V145" s="14">
        <v>7.0970800146808594E-2</v>
      </c>
      <c r="W145" s="14">
        <v>5.06948680388183E-2</v>
      </c>
      <c r="X145" s="14">
        <v>3.60335001989876E-2</v>
      </c>
      <c r="Y145" s="14">
        <v>1.7665148979273501E-2</v>
      </c>
      <c r="Z145" s="14">
        <v>2.5078215704184299E-2</v>
      </c>
      <c r="AA145" s="14">
        <v>3.3774619847415997E-2</v>
      </c>
      <c r="AB145" s="14">
        <v>1.3547162702002701E-2</v>
      </c>
      <c r="AC145" s="14">
        <v>3.73812251672326E-2</v>
      </c>
      <c r="AD145" s="14">
        <v>0</v>
      </c>
      <c r="AE145" s="14"/>
      <c r="AF145" s="14">
        <v>0</v>
      </c>
      <c r="AG145" s="14">
        <v>3.81240474733687E-2</v>
      </c>
      <c r="AH145" s="14">
        <v>2.4567814308087299E-2</v>
      </c>
      <c r="AI145" s="14">
        <v>4.0197779896776802E-2</v>
      </c>
      <c r="AJ145" s="14">
        <v>5.63777634912625E-2</v>
      </c>
      <c r="AK145" s="14">
        <v>4.3483308969360202E-2</v>
      </c>
      <c r="AL145" s="14">
        <v>4.8006154942862998E-2</v>
      </c>
      <c r="AM145" s="14">
        <v>7.6160095979761894E-2</v>
      </c>
      <c r="AN145" s="14">
        <v>3.2381164194358797E-2</v>
      </c>
      <c r="AO145" s="14">
        <v>1.7122251917988E-2</v>
      </c>
      <c r="AP145" s="14">
        <v>1.51075453979772E-2</v>
      </c>
      <c r="AQ145" s="14">
        <v>0</v>
      </c>
      <c r="AR145" s="14">
        <v>4.9951550666622997E-2</v>
      </c>
      <c r="AS145" s="14">
        <v>7.9267922686653197E-2</v>
      </c>
      <c r="AT145" s="14">
        <v>3.2423391022568401E-2</v>
      </c>
      <c r="AU145" s="14">
        <v>1.4707368161436399E-2</v>
      </c>
      <c r="AV145" s="14"/>
      <c r="AW145" s="14">
        <v>3.2601273866168602E-2</v>
      </c>
      <c r="AX145" s="14">
        <v>4.3187503568635398E-2</v>
      </c>
      <c r="AY145" s="14"/>
      <c r="AZ145" s="14">
        <v>6.5067553762948004E-3</v>
      </c>
      <c r="BA145" s="14">
        <v>2.0233044770867799E-2</v>
      </c>
      <c r="BB145" s="14" t="s">
        <v>98</v>
      </c>
      <c r="BC145" s="14">
        <v>5.1564590828531501E-2</v>
      </c>
      <c r="BD145" s="14">
        <v>5.9537275610616197E-2</v>
      </c>
      <c r="BE145" s="14">
        <v>0.10882435740553</v>
      </c>
      <c r="BF145" s="14">
        <v>0</v>
      </c>
      <c r="BG145" s="14"/>
      <c r="BH145" s="14">
        <v>3.1358170311924199E-2</v>
      </c>
      <c r="BI145" s="14">
        <v>3.9168736648360097E-2</v>
      </c>
      <c r="BJ145" s="14">
        <v>4.21404745790981E-2</v>
      </c>
      <c r="BK145" s="14"/>
      <c r="BL145" s="14">
        <v>3.5870186342165801E-2</v>
      </c>
      <c r="BM145" s="14">
        <v>4.2226813723581301E-2</v>
      </c>
      <c r="BN145" s="14">
        <v>2.85571802623652E-2</v>
      </c>
      <c r="BO145" s="14">
        <v>4.0053491295567303E-2</v>
      </c>
      <c r="BP145" s="14">
        <v>3.8460842629090997E-2</v>
      </c>
      <c r="BQ145" s="14"/>
      <c r="BR145" s="14">
        <v>4.2348045039162202E-2</v>
      </c>
      <c r="BS145" s="14">
        <v>3.6698230973782303E-2</v>
      </c>
      <c r="BT145" s="14">
        <v>4.1471184773017297E-2</v>
      </c>
    </row>
    <row r="146" spans="2:72" x14ac:dyDescent="0.25">
      <c r="B146" t="s">
        <v>166</v>
      </c>
      <c r="C146" s="14">
        <v>1.4286787560198E-2</v>
      </c>
      <c r="D146" s="14">
        <v>2.2681726400061601E-2</v>
      </c>
      <c r="E146" s="14">
        <v>6.1816253819641101E-3</v>
      </c>
      <c r="F146" s="14"/>
      <c r="G146" s="14">
        <v>3.7177462721762297E-2</v>
      </c>
      <c r="H146" s="14">
        <v>1.9432631920241101E-2</v>
      </c>
      <c r="I146" s="14">
        <v>1.33971475458392E-2</v>
      </c>
      <c r="J146" s="14">
        <v>1.1229394672652999E-2</v>
      </c>
      <c r="K146" s="14">
        <v>2.9557842753032602E-3</v>
      </c>
      <c r="L146" s="14">
        <v>5.5575543820156198E-3</v>
      </c>
      <c r="M146" s="14"/>
      <c r="N146" s="14">
        <v>1.53630130018975E-2</v>
      </c>
      <c r="O146" s="14">
        <v>1.6781752957021799E-2</v>
      </c>
      <c r="P146" s="14">
        <v>8.2321984828735498E-3</v>
      </c>
      <c r="Q146" s="14">
        <v>1.6093577352961502E-2</v>
      </c>
      <c r="R146" s="14"/>
      <c r="S146" s="14">
        <v>1.50532513116834E-2</v>
      </c>
      <c r="T146" s="14">
        <v>1.80765950811821E-2</v>
      </c>
      <c r="U146" s="14">
        <v>5.0688587597288101E-3</v>
      </c>
      <c r="V146" s="14">
        <v>2.3063152867559701E-2</v>
      </c>
      <c r="W146" s="14">
        <v>2.4699399017454899E-2</v>
      </c>
      <c r="X146" s="14">
        <v>1.58511008701584E-2</v>
      </c>
      <c r="Y146" s="14">
        <v>9.8833666986464404E-3</v>
      </c>
      <c r="Z146" s="14">
        <v>0</v>
      </c>
      <c r="AA146" s="14">
        <v>1.2155283039952501E-2</v>
      </c>
      <c r="AB146" s="14">
        <v>2.2917025046009901E-2</v>
      </c>
      <c r="AC146" s="14">
        <v>0</v>
      </c>
      <c r="AD146" s="14">
        <v>0</v>
      </c>
      <c r="AE146" s="14"/>
      <c r="AF146" s="14">
        <v>0</v>
      </c>
      <c r="AG146" s="14">
        <v>6.4495883999512102E-3</v>
      </c>
      <c r="AH146" s="14">
        <v>1.23138788527993E-2</v>
      </c>
      <c r="AI146" s="14">
        <v>5.7844106494439902E-3</v>
      </c>
      <c r="AJ146" s="14">
        <v>2.09015563024951E-2</v>
      </c>
      <c r="AK146" s="14">
        <v>2.10195437131553E-2</v>
      </c>
      <c r="AL146" s="14">
        <v>6.4299641220305903E-3</v>
      </c>
      <c r="AM146" s="14">
        <v>1.2691321843505099E-2</v>
      </c>
      <c r="AN146" s="14">
        <v>5.7476066497762204E-3</v>
      </c>
      <c r="AO146" s="14">
        <v>1.74160257112662E-2</v>
      </c>
      <c r="AP146" s="14">
        <v>1.70936435600808E-2</v>
      </c>
      <c r="AQ146" s="14">
        <v>2.7417387862301499E-2</v>
      </c>
      <c r="AR146" s="14">
        <v>2.5322837536230599E-2</v>
      </c>
      <c r="AS146" s="14">
        <v>0</v>
      </c>
      <c r="AT146" s="14">
        <v>7.0004978802376799E-2</v>
      </c>
      <c r="AU146" s="14">
        <v>0</v>
      </c>
      <c r="AV146" s="14"/>
      <c r="AW146" s="14">
        <v>8.8321056922547308E-3</v>
      </c>
      <c r="AX146" s="14">
        <v>2.15005924068623E-2</v>
      </c>
      <c r="AY146" s="14"/>
      <c r="AZ146" s="14">
        <v>5.2162853320565604E-3</v>
      </c>
      <c r="BA146" s="14">
        <v>2.3743456957588699E-2</v>
      </c>
      <c r="BB146" s="14" t="s">
        <v>98</v>
      </c>
      <c r="BC146" s="14">
        <v>1.60329118674555E-2</v>
      </c>
      <c r="BD146" s="14">
        <v>1.1994659248318201E-2</v>
      </c>
      <c r="BE146" s="14">
        <v>1.31657128129E-2</v>
      </c>
      <c r="BF146" s="14">
        <v>1.9547306180588399E-2</v>
      </c>
      <c r="BG146" s="14"/>
      <c r="BH146" s="14">
        <v>1.28625617658292E-2</v>
      </c>
      <c r="BI146" s="14">
        <v>1.6471971833869298E-2</v>
      </c>
      <c r="BJ146" s="14">
        <v>3.3859457430835999E-3</v>
      </c>
      <c r="BK146" s="14"/>
      <c r="BL146" s="14">
        <v>1.2652887108470699E-2</v>
      </c>
      <c r="BM146" s="14">
        <v>1.94149420632455E-2</v>
      </c>
      <c r="BN146" s="14">
        <v>2.0822994987240301E-2</v>
      </c>
      <c r="BO146" s="14">
        <v>3.5144942667913202E-2</v>
      </c>
      <c r="BP146" s="14">
        <v>1.17082588307775E-2</v>
      </c>
      <c r="BQ146" s="14"/>
      <c r="BR146" s="14">
        <v>8.8237849249493405E-3</v>
      </c>
      <c r="BS146" s="14">
        <v>2.01807916508316E-2</v>
      </c>
      <c r="BT146" s="14">
        <v>1.6172537309339801E-2</v>
      </c>
    </row>
    <row r="147" spans="2:72" x14ac:dyDescent="0.25">
      <c r="B147" t="s">
        <v>167</v>
      </c>
      <c r="C147" s="14">
        <v>1.9416362285041001E-2</v>
      </c>
      <c r="D147" s="14">
        <v>2.67016092120985E-2</v>
      </c>
      <c r="E147" s="14">
        <v>1.14212393555363E-2</v>
      </c>
      <c r="F147" s="14"/>
      <c r="G147" s="14">
        <v>3.6260419898812798E-3</v>
      </c>
      <c r="H147" s="14">
        <v>1.50378039023414E-2</v>
      </c>
      <c r="I147" s="14">
        <v>2.9529112575609699E-2</v>
      </c>
      <c r="J147" s="14">
        <v>1.6097397718505001E-2</v>
      </c>
      <c r="K147" s="14">
        <v>4.5297525314063697E-2</v>
      </c>
      <c r="L147" s="14">
        <v>1.06584032545311E-2</v>
      </c>
      <c r="M147" s="14"/>
      <c r="N147" s="14">
        <v>1.9993485998971602E-2</v>
      </c>
      <c r="O147" s="14">
        <v>3.1516689381672E-2</v>
      </c>
      <c r="P147" s="14">
        <v>1.8277051478319699E-2</v>
      </c>
      <c r="Q147" s="14">
        <v>5.6399988126226404E-3</v>
      </c>
      <c r="R147" s="14"/>
      <c r="S147" s="14">
        <v>1.6687810007940101E-2</v>
      </c>
      <c r="T147" s="14">
        <v>2.3580789992795701E-2</v>
      </c>
      <c r="U147" s="14">
        <v>2.1152178406753701E-2</v>
      </c>
      <c r="V147" s="14">
        <v>1.0792956917277399E-2</v>
      </c>
      <c r="W147" s="14">
        <v>3.3113597014350897E-2</v>
      </c>
      <c r="X147" s="14">
        <v>9.6647823046809907E-3</v>
      </c>
      <c r="Y147" s="14">
        <v>1.5859617117208201E-2</v>
      </c>
      <c r="Z147" s="14">
        <v>0</v>
      </c>
      <c r="AA147" s="14">
        <v>2.71854634122475E-2</v>
      </c>
      <c r="AB147" s="14">
        <v>1.74590062542185E-2</v>
      </c>
      <c r="AC147" s="14">
        <v>2.0842489496088201E-2</v>
      </c>
      <c r="AD147" s="14">
        <v>4.3005322357473001E-2</v>
      </c>
      <c r="AE147" s="14"/>
      <c r="AF147" s="14">
        <v>5.62987758733609E-2</v>
      </c>
      <c r="AG147" s="14">
        <v>6.35726888174468E-3</v>
      </c>
      <c r="AH147" s="14">
        <v>2.7589942879460101E-2</v>
      </c>
      <c r="AI147" s="14">
        <v>4.5305986857016398E-3</v>
      </c>
      <c r="AJ147" s="14">
        <v>8.7936671076423896E-3</v>
      </c>
      <c r="AK147" s="14">
        <v>1.2261084047340901E-2</v>
      </c>
      <c r="AL147" s="14">
        <v>1.6719831083464001E-2</v>
      </c>
      <c r="AM147" s="14">
        <v>1.66440289194573E-2</v>
      </c>
      <c r="AN147" s="14">
        <v>4.2938410230408001E-2</v>
      </c>
      <c r="AO147" s="14">
        <v>2.9505870168480101E-2</v>
      </c>
      <c r="AP147" s="14">
        <v>2.5931124563011599E-2</v>
      </c>
      <c r="AQ147" s="14">
        <v>1.76508988809881E-2</v>
      </c>
      <c r="AR147" s="14">
        <v>6.6198232712551694E-2</v>
      </c>
      <c r="AS147" s="14">
        <v>2.1148766499017299E-2</v>
      </c>
      <c r="AT147" s="14">
        <v>0</v>
      </c>
      <c r="AU147" s="14">
        <v>2.9580451807215202E-2</v>
      </c>
      <c r="AV147" s="14"/>
      <c r="AW147" s="14">
        <v>2.0953058549935701E-2</v>
      </c>
      <c r="AX147" s="14">
        <v>1.7384084833867101E-2</v>
      </c>
      <c r="AY147" s="14"/>
      <c r="AZ147" s="14">
        <v>2.92430403891187E-2</v>
      </c>
      <c r="BA147" s="14">
        <v>2.0565418017083999E-2</v>
      </c>
      <c r="BB147" s="14" t="s">
        <v>98</v>
      </c>
      <c r="BC147" s="14">
        <v>0</v>
      </c>
      <c r="BD147" s="14">
        <v>0</v>
      </c>
      <c r="BE147" s="14">
        <v>1.4399015499473601E-2</v>
      </c>
      <c r="BF147" s="14">
        <v>0</v>
      </c>
      <c r="BG147" s="14"/>
      <c r="BH147" s="14">
        <v>2.6092730670639702E-2</v>
      </c>
      <c r="BI147" s="14">
        <v>1.70298624933806E-2</v>
      </c>
      <c r="BJ147" s="14">
        <v>2.106170937722E-2</v>
      </c>
      <c r="BK147" s="14"/>
      <c r="BL147" s="14">
        <v>2.9681605287558099E-2</v>
      </c>
      <c r="BM147" s="14">
        <v>8.1753938016920005E-3</v>
      </c>
      <c r="BN147" s="14">
        <v>7.37645198534124E-3</v>
      </c>
      <c r="BO147" s="14">
        <v>7.1491226770063504E-2</v>
      </c>
      <c r="BP147" s="14">
        <v>3.1381793228770397E-2</v>
      </c>
      <c r="BQ147" s="14"/>
      <c r="BR147" s="14">
        <v>3.6022283086288E-2</v>
      </c>
      <c r="BS147" s="14">
        <v>7.3648103752705397E-3</v>
      </c>
      <c r="BT147" s="14">
        <v>1.5730439618134001E-2</v>
      </c>
    </row>
    <row r="148" spans="2:72" x14ac:dyDescent="0.25">
      <c r="B148" t="s">
        <v>168</v>
      </c>
      <c r="C148" s="14">
        <v>4.41677228998162E-2</v>
      </c>
      <c r="D148" s="14">
        <v>4.6367995190841602E-2</v>
      </c>
      <c r="E148" s="14">
        <v>4.2323855917208997E-2</v>
      </c>
      <c r="F148" s="14"/>
      <c r="G148" s="14">
        <v>3.7815066929168403E-2</v>
      </c>
      <c r="H148" s="14">
        <v>6.5116114133611097E-2</v>
      </c>
      <c r="I148" s="14">
        <v>2.9310369035106601E-2</v>
      </c>
      <c r="J148" s="14">
        <v>4.9741630945413597E-2</v>
      </c>
      <c r="K148" s="14">
        <v>4.5847543010930601E-2</v>
      </c>
      <c r="L148" s="14">
        <v>3.7883135044881798E-2</v>
      </c>
      <c r="M148" s="14"/>
      <c r="N148" s="14">
        <v>3.5463577822243499E-2</v>
      </c>
      <c r="O148" s="14">
        <v>4.3755537122247799E-2</v>
      </c>
      <c r="P148" s="14">
        <v>5.0733153755705501E-2</v>
      </c>
      <c r="Q148" s="14">
        <v>4.8939136689083798E-2</v>
      </c>
      <c r="R148" s="14"/>
      <c r="S148" s="14">
        <v>4.6722424207646197E-2</v>
      </c>
      <c r="T148" s="14">
        <v>2.54947664524478E-2</v>
      </c>
      <c r="U148" s="14">
        <v>7.0501206766297494E-2</v>
      </c>
      <c r="V148" s="14">
        <v>6.6571620297122297E-2</v>
      </c>
      <c r="W148" s="14">
        <v>1.8706314629417499E-2</v>
      </c>
      <c r="X148" s="14">
        <v>3.9537760721525698E-2</v>
      </c>
      <c r="Y148" s="14">
        <v>4.76451163422906E-2</v>
      </c>
      <c r="Z148" s="14">
        <v>3.4381689208915198E-2</v>
      </c>
      <c r="AA148" s="14">
        <v>3.2209950053473102E-2</v>
      </c>
      <c r="AB148" s="14">
        <v>6.9958562108797195E-2</v>
      </c>
      <c r="AC148" s="14">
        <v>2.9384880719279E-2</v>
      </c>
      <c r="AD148" s="14">
        <v>4.4183782159231598E-2</v>
      </c>
      <c r="AE148" s="14"/>
      <c r="AF148" s="14">
        <v>0.17095365167000101</v>
      </c>
      <c r="AG148" s="14">
        <v>3.6673308132775702E-2</v>
      </c>
      <c r="AH148" s="14">
        <v>2.66617969909347E-2</v>
      </c>
      <c r="AI148" s="14">
        <v>2.7505319424852199E-2</v>
      </c>
      <c r="AJ148" s="14">
        <v>4.0324264825585002E-2</v>
      </c>
      <c r="AK148" s="14">
        <v>2.2663521699926699E-2</v>
      </c>
      <c r="AL148" s="14">
        <v>5.5747568011797602E-2</v>
      </c>
      <c r="AM148" s="14">
        <v>5.3522867496530999E-2</v>
      </c>
      <c r="AN148" s="14">
        <v>4.2686945542883901E-2</v>
      </c>
      <c r="AO148" s="14">
        <v>5.01158247703338E-2</v>
      </c>
      <c r="AP148" s="14">
        <v>3.1877259887776899E-2</v>
      </c>
      <c r="AQ148" s="14">
        <v>5.1259474618766399E-2</v>
      </c>
      <c r="AR148" s="14">
        <v>7.4902405884051296E-2</v>
      </c>
      <c r="AS148" s="14">
        <v>0</v>
      </c>
      <c r="AT148" s="14">
        <v>4.4264347175021999E-2</v>
      </c>
      <c r="AU148" s="14">
        <v>4.6518576098108701E-2</v>
      </c>
      <c r="AV148" s="14"/>
      <c r="AW148" s="14">
        <v>3.8957526577681097E-2</v>
      </c>
      <c r="AX148" s="14">
        <v>5.1058196146583697E-2</v>
      </c>
      <c r="AY148" s="14"/>
      <c r="AZ148" s="14">
        <v>5.0532679293549897E-2</v>
      </c>
      <c r="BA148" s="14">
        <v>4.2978532523204903E-2</v>
      </c>
      <c r="BB148" s="14" t="s">
        <v>98</v>
      </c>
      <c r="BC148" s="14">
        <v>3.0114214267304099E-2</v>
      </c>
      <c r="BD148" s="14">
        <v>2.94457949167528E-2</v>
      </c>
      <c r="BE148" s="14">
        <v>5.0755450519010301E-2</v>
      </c>
      <c r="BF148" s="14">
        <v>2.2714779713604898E-2</v>
      </c>
      <c r="BG148" s="14"/>
      <c r="BH148" s="14">
        <v>3.7506365447365998E-2</v>
      </c>
      <c r="BI148" s="14">
        <v>3.8468345038196503E-2</v>
      </c>
      <c r="BJ148" s="14">
        <v>8.4465785546629701E-2</v>
      </c>
      <c r="BK148" s="14"/>
      <c r="BL148" s="14">
        <v>3.6832300664955298E-2</v>
      </c>
      <c r="BM148" s="14">
        <v>4.1769028056982203E-2</v>
      </c>
      <c r="BN148" s="14">
        <v>3.2492629409894502E-2</v>
      </c>
      <c r="BO148" s="14">
        <v>3.8662288104044602E-2</v>
      </c>
      <c r="BP148" s="14">
        <v>7.7005975998763201E-2</v>
      </c>
      <c r="BQ148" s="14"/>
      <c r="BR148" s="14">
        <v>3.5300303843103099E-2</v>
      </c>
      <c r="BS148" s="14">
        <v>4.00915834749868E-2</v>
      </c>
      <c r="BT148" s="14">
        <v>1.47261694695496E-2</v>
      </c>
    </row>
    <row r="149" spans="2:72" x14ac:dyDescent="0.2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row>
    <row r="150" spans="2:72" x14ac:dyDescent="0.25">
      <c r="B150" s="6" t="s">
        <v>170</v>
      </c>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row>
    <row r="151" spans="2:72" x14ac:dyDescent="0.25">
      <c r="B151" s="23" t="s">
        <v>96</v>
      </c>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row>
    <row r="152" spans="2:72" x14ac:dyDescent="0.25">
      <c r="B152" t="s">
        <v>125</v>
      </c>
      <c r="C152" s="14">
        <v>0.23637274259053401</v>
      </c>
      <c r="D152" s="14">
        <v>0.24649310090419199</v>
      </c>
      <c r="E152" s="14">
        <v>0.227313992333814</v>
      </c>
      <c r="F152" s="14"/>
      <c r="G152" s="14">
        <v>0.21316628537840099</v>
      </c>
      <c r="H152" s="14">
        <v>0.25235100160733398</v>
      </c>
      <c r="I152" s="14">
        <v>0.239579034408127</v>
      </c>
      <c r="J152" s="14">
        <v>0.28275728208850598</v>
      </c>
      <c r="K152" s="14">
        <v>0.242186689391097</v>
      </c>
      <c r="L152" s="14">
        <v>0.194805919024509</v>
      </c>
      <c r="M152" s="14"/>
      <c r="N152" s="14">
        <v>0.188066897997725</v>
      </c>
      <c r="O152" s="14">
        <v>0.23369977781555501</v>
      </c>
      <c r="P152" s="14">
        <v>0.240259977515795</v>
      </c>
      <c r="Q152" s="14">
        <v>0.28982535369944301</v>
      </c>
      <c r="R152" s="14"/>
      <c r="S152" s="14">
        <v>0.24465617466794201</v>
      </c>
      <c r="T152" s="14">
        <v>0.216799838568386</v>
      </c>
      <c r="U152" s="14">
        <v>0.23625646543546999</v>
      </c>
      <c r="V152" s="14">
        <v>0.22894861321888901</v>
      </c>
      <c r="W152" s="14">
        <v>0.23463218778081199</v>
      </c>
      <c r="X152" s="14">
        <v>0.25404489614877201</v>
      </c>
      <c r="Y152" s="14">
        <v>0.212155327686703</v>
      </c>
      <c r="Z152" s="14">
        <v>0.24511560177848701</v>
      </c>
      <c r="AA152" s="14">
        <v>0.23587930510705499</v>
      </c>
      <c r="AB152" s="14">
        <v>0.24605390343445099</v>
      </c>
      <c r="AC152" s="14">
        <v>0.248109084824504</v>
      </c>
      <c r="AD152" s="14">
        <v>0.26247953534719598</v>
      </c>
      <c r="AE152" s="14"/>
      <c r="AF152" s="14">
        <v>0.201395630381249</v>
      </c>
      <c r="AG152" s="14">
        <v>0.35012755465374901</v>
      </c>
      <c r="AH152" s="14">
        <v>0.28535720477726401</v>
      </c>
      <c r="AI152" s="14">
        <v>0.27222416430907898</v>
      </c>
      <c r="AJ152" s="14">
        <v>0.25947400908450102</v>
      </c>
      <c r="AK152" s="14">
        <v>0.18108906274189901</v>
      </c>
      <c r="AL152" s="14">
        <v>0.24040534907147601</v>
      </c>
      <c r="AM152" s="14">
        <v>0.23881193196473099</v>
      </c>
      <c r="AN152" s="14">
        <v>0.28959273818210102</v>
      </c>
      <c r="AO152" s="14">
        <v>0.222699014166298</v>
      </c>
      <c r="AP152" s="14">
        <v>0.22642348713684299</v>
      </c>
      <c r="AQ152" s="14">
        <v>0.22748096783763799</v>
      </c>
      <c r="AR152" s="14">
        <v>0.17015571808831401</v>
      </c>
      <c r="AS152" s="14">
        <v>0.19769906367491899</v>
      </c>
      <c r="AT152" s="14">
        <v>0.19594753240485199</v>
      </c>
      <c r="AU152" s="14">
        <v>0.113118255733221</v>
      </c>
      <c r="AV152" s="14"/>
      <c r="AW152" s="14">
        <v>0.24443904120936499</v>
      </c>
      <c r="AX152" s="14">
        <v>0.22570508029969699</v>
      </c>
      <c r="AY152" s="14"/>
      <c r="AZ152" s="14">
        <v>0.196686976601159</v>
      </c>
      <c r="BA152" s="14">
        <v>0.20767097700527901</v>
      </c>
      <c r="BB152" s="14" t="s">
        <v>98</v>
      </c>
      <c r="BC152" s="14">
        <v>0.354450495414661</v>
      </c>
      <c r="BD152" s="14">
        <v>0.29690545935426998</v>
      </c>
      <c r="BE152" s="14">
        <v>0.287073358781887</v>
      </c>
      <c r="BF152" s="14">
        <v>0.24157355276971401</v>
      </c>
      <c r="BG152" s="14"/>
      <c r="BH152" s="14">
        <v>0.243965284059695</v>
      </c>
      <c r="BI152" s="14">
        <v>0.24467492148761699</v>
      </c>
      <c r="BJ152" s="14">
        <v>0.216475900461991</v>
      </c>
      <c r="BK152" s="14"/>
      <c r="BL152" s="14">
        <v>0.22928678738851099</v>
      </c>
      <c r="BM152" s="14">
        <v>0.278890857040277</v>
      </c>
      <c r="BN152" s="14">
        <v>0.17269392639051701</v>
      </c>
      <c r="BO152" s="14">
        <v>0.24172738882976699</v>
      </c>
      <c r="BP152" s="14">
        <v>0.17386676161418199</v>
      </c>
      <c r="BQ152" s="14"/>
      <c r="BR152" s="14">
        <v>0.21351944037886</v>
      </c>
      <c r="BS152" s="14">
        <v>0.26856826893684299</v>
      </c>
      <c r="BT152" s="14">
        <v>0.216555054466948</v>
      </c>
    </row>
    <row r="153" spans="2:72" x14ac:dyDescent="0.25">
      <c r="B153" t="s">
        <v>126</v>
      </c>
      <c r="C153" s="14">
        <v>0.39823859402721201</v>
      </c>
      <c r="D153" s="14">
        <v>0.35978293181443799</v>
      </c>
      <c r="E153" s="14">
        <v>0.43441440189602698</v>
      </c>
      <c r="F153" s="14"/>
      <c r="G153" s="14">
        <v>0.40563872173611598</v>
      </c>
      <c r="H153" s="14">
        <v>0.40232993879850798</v>
      </c>
      <c r="I153" s="14">
        <v>0.39751486972125899</v>
      </c>
      <c r="J153" s="14">
        <v>0.38168796837094698</v>
      </c>
      <c r="K153" s="14">
        <v>0.37938626327768199</v>
      </c>
      <c r="L153" s="14">
        <v>0.41662577461288097</v>
      </c>
      <c r="M153" s="14"/>
      <c r="N153" s="14">
        <v>0.43994742820967597</v>
      </c>
      <c r="O153" s="14">
        <v>0.38939820255667001</v>
      </c>
      <c r="P153" s="14">
        <v>0.39102286117027202</v>
      </c>
      <c r="Q153" s="14">
        <v>0.37269112110463498</v>
      </c>
      <c r="R153" s="14"/>
      <c r="S153" s="14">
        <v>0.41360213450201799</v>
      </c>
      <c r="T153" s="14">
        <v>0.43223479381756402</v>
      </c>
      <c r="U153" s="14">
        <v>0.38846759110524598</v>
      </c>
      <c r="V153" s="14">
        <v>0.396628027188768</v>
      </c>
      <c r="W153" s="14">
        <v>0.36745943380583801</v>
      </c>
      <c r="X153" s="14">
        <v>0.41902155700311899</v>
      </c>
      <c r="Y153" s="14">
        <v>0.43883034177617702</v>
      </c>
      <c r="Z153" s="14">
        <v>0.40479150997558</v>
      </c>
      <c r="AA153" s="14">
        <v>0.393320332346139</v>
      </c>
      <c r="AB153" s="14">
        <v>0.34676685829369103</v>
      </c>
      <c r="AC153" s="14">
        <v>0.36779866600035699</v>
      </c>
      <c r="AD153" s="14">
        <v>0.32494473727177597</v>
      </c>
      <c r="AE153" s="14"/>
      <c r="AF153" s="14">
        <v>0.24925806590952901</v>
      </c>
      <c r="AG153" s="14">
        <v>0.297465255098599</v>
      </c>
      <c r="AH153" s="14">
        <v>0.43334101652142498</v>
      </c>
      <c r="AI153" s="14">
        <v>0.401039031469695</v>
      </c>
      <c r="AJ153" s="14">
        <v>0.35793306773963102</v>
      </c>
      <c r="AK153" s="14">
        <v>0.43184637789680902</v>
      </c>
      <c r="AL153" s="14">
        <v>0.431164771454558</v>
      </c>
      <c r="AM153" s="14">
        <v>0.446490980821238</v>
      </c>
      <c r="AN153" s="14">
        <v>0.37244197112512101</v>
      </c>
      <c r="AO153" s="14">
        <v>0.35885317294665398</v>
      </c>
      <c r="AP153" s="14">
        <v>0.39876671202859199</v>
      </c>
      <c r="AQ153" s="14">
        <v>0.42964460895296502</v>
      </c>
      <c r="AR153" s="14">
        <v>0.35122474494641998</v>
      </c>
      <c r="AS153" s="14">
        <v>0.38122572598853299</v>
      </c>
      <c r="AT153" s="14">
        <v>0.49255142566297699</v>
      </c>
      <c r="AU153" s="14">
        <v>0.41165389236112299</v>
      </c>
      <c r="AV153" s="14"/>
      <c r="AW153" s="14">
        <v>0.40200480488145002</v>
      </c>
      <c r="AX153" s="14">
        <v>0.39325778840525</v>
      </c>
      <c r="AY153" s="14"/>
      <c r="AZ153" s="14">
        <v>0.40351581373697898</v>
      </c>
      <c r="BA153" s="14">
        <v>0.41949413107697697</v>
      </c>
      <c r="BB153" s="14" t="s">
        <v>98</v>
      </c>
      <c r="BC153" s="14">
        <v>0.41377961854662298</v>
      </c>
      <c r="BD153" s="14">
        <v>0.340081382788611</v>
      </c>
      <c r="BE153" s="14">
        <v>0.37839684545396202</v>
      </c>
      <c r="BF153" s="14">
        <v>0.365282211742048</v>
      </c>
      <c r="BG153" s="14"/>
      <c r="BH153" s="14">
        <v>0.37594693216796998</v>
      </c>
      <c r="BI153" s="14">
        <v>0.418759513517307</v>
      </c>
      <c r="BJ153" s="14">
        <v>0.40352075736665599</v>
      </c>
      <c r="BK153" s="14"/>
      <c r="BL153" s="14">
        <v>0.38457627494404201</v>
      </c>
      <c r="BM153" s="14">
        <v>0.42679915005209301</v>
      </c>
      <c r="BN153" s="14">
        <v>0.40022831174782703</v>
      </c>
      <c r="BO153" s="14">
        <v>0.36205154660431499</v>
      </c>
      <c r="BP153" s="14">
        <v>0.37869852698317302</v>
      </c>
      <c r="BQ153" s="14"/>
      <c r="BR153" s="14">
        <v>0.39207255593183399</v>
      </c>
      <c r="BS153" s="14">
        <v>0.439206144276441</v>
      </c>
      <c r="BT153" s="14">
        <v>0.386843904238379</v>
      </c>
    </row>
    <row r="154" spans="2:72" x14ac:dyDescent="0.25">
      <c r="B154" t="s">
        <v>127</v>
      </c>
      <c r="C154" s="14">
        <v>0.19552931654289599</v>
      </c>
      <c r="D154" s="14">
        <v>0.22122668260398501</v>
      </c>
      <c r="E154" s="14">
        <v>0.17177213774575101</v>
      </c>
      <c r="F154" s="14"/>
      <c r="G154" s="14">
        <v>0.22631440382513299</v>
      </c>
      <c r="H154" s="14">
        <v>0.16521225274171</v>
      </c>
      <c r="I154" s="14">
        <v>0.20180077165239099</v>
      </c>
      <c r="J154" s="14">
        <v>0.20145815960004301</v>
      </c>
      <c r="K154" s="14">
        <v>0.15664148385882501</v>
      </c>
      <c r="L154" s="14">
        <v>0.21564004279204399</v>
      </c>
      <c r="M154" s="14"/>
      <c r="N154" s="14">
        <v>0.19424206538686301</v>
      </c>
      <c r="O154" s="14">
        <v>0.20814349183623701</v>
      </c>
      <c r="P154" s="14">
        <v>0.201742091770759</v>
      </c>
      <c r="Q154" s="14">
        <v>0.17910761700316299</v>
      </c>
      <c r="R154" s="14"/>
      <c r="S154" s="14">
        <v>0.18355750466068699</v>
      </c>
      <c r="T154" s="14">
        <v>0.189624397274158</v>
      </c>
      <c r="U154" s="14">
        <v>0.21732450006068599</v>
      </c>
      <c r="V154" s="14">
        <v>0.249279897520058</v>
      </c>
      <c r="W154" s="14">
        <v>0.15140778676330399</v>
      </c>
      <c r="X154" s="14">
        <v>0.17526363262435701</v>
      </c>
      <c r="Y154" s="14">
        <v>0.14503133767866799</v>
      </c>
      <c r="Z154" s="14">
        <v>0.18119312308056701</v>
      </c>
      <c r="AA154" s="14">
        <v>0.21224080086328401</v>
      </c>
      <c r="AB154" s="14">
        <v>0.25046542631032098</v>
      </c>
      <c r="AC154" s="14">
        <v>0.179257550515283</v>
      </c>
      <c r="AD154" s="14">
        <v>0.17648464924176899</v>
      </c>
      <c r="AE154" s="14"/>
      <c r="AF154" s="14">
        <v>0.44752813382651102</v>
      </c>
      <c r="AG154" s="14">
        <v>0.23732337760672201</v>
      </c>
      <c r="AH154" s="14">
        <v>0.14608472222489799</v>
      </c>
      <c r="AI154" s="14">
        <v>0.156456982494315</v>
      </c>
      <c r="AJ154" s="14">
        <v>0.22697133590716501</v>
      </c>
      <c r="AK154" s="14">
        <v>0.198865977018857</v>
      </c>
      <c r="AL154" s="14">
        <v>0.175565069168997</v>
      </c>
      <c r="AM154" s="14">
        <v>0.13344526277216101</v>
      </c>
      <c r="AN154" s="14">
        <v>0.206568564949378</v>
      </c>
      <c r="AO154" s="14">
        <v>0.21727543097615501</v>
      </c>
      <c r="AP154" s="14">
        <v>0.20745183394819799</v>
      </c>
      <c r="AQ154" s="14">
        <v>0.192438951330062</v>
      </c>
      <c r="AR154" s="14">
        <v>0.223676196506602</v>
      </c>
      <c r="AS154" s="14">
        <v>0.27538901692446299</v>
      </c>
      <c r="AT154" s="14">
        <v>0.18365821324006101</v>
      </c>
      <c r="AU154" s="14">
        <v>0.227923161600879</v>
      </c>
      <c r="AV154" s="14"/>
      <c r="AW154" s="14">
        <v>0.19403532962594</v>
      </c>
      <c r="AX154" s="14">
        <v>0.19750511097478299</v>
      </c>
      <c r="AY154" s="14"/>
      <c r="AZ154" s="14">
        <v>0.212805690051592</v>
      </c>
      <c r="BA154" s="14">
        <v>0.192837995248411</v>
      </c>
      <c r="BB154" s="14" t="s">
        <v>98</v>
      </c>
      <c r="BC154" s="14">
        <v>0.117498079497664</v>
      </c>
      <c r="BD154" s="14">
        <v>0.23496003446563801</v>
      </c>
      <c r="BE154" s="14">
        <v>0.17908491281539499</v>
      </c>
      <c r="BF154" s="14">
        <v>0.14074288023187301</v>
      </c>
      <c r="BG154" s="14"/>
      <c r="BH154" s="14">
        <v>0.17280710342559799</v>
      </c>
      <c r="BI154" s="14">
        <v>0.19710450588393999</v>
      </c>
      <c r="BJ154" s="14">
        <v>0.23002436093617701</v>
      </c>
      <c r="BK154" s="14"/>
      <c r="BL154" s="14">
        <v>0.19485859907306399</v>
      </c>
      <c r="BM154" s="14">
        <v>0.167206403985733</v>
      </c>
      <c r="BN154" s="14">
        <v>0.25330899570357401</v>
      </c>
      <c r="BO154" s="14">
        <v>0.19589376726610599</v>
      </c>
      <c r="BP154" s="14">
        <v>0.243499832101536</v>
      </c>
      <c r="BQ154" s="14"/>
      <c r="BR154" s="14">
        <v>0.194376496624936</v>
      </c>
      <c r="BS154" s="14">
        <v>0.16363015417364299</v>
      </c>
      <c r="BT154" s="14">
        <v>0.258985816727901</v>
      </c>
    </row>
    <row r="155" spans="2:72" x14ac:dyDescent="0.25">
      <c r="B155" t="s">
        <v>128</v>
      </c>
      <c r="C155" s="14">
        <v>7.8588311296792196E-2</v>
      </c>
      <c r="D155" s="14">
        <v>7.6388107546000505E-2</v>
      </c>
      <c r="E155" s="14">
        <v>8.0273752672147106E-2</v>
      </c>
      <c r="F155" s="14"/>
      <c r="G155" s="14">
        <v>6.7581828427487195E-2</v>
      </c>
      <c r="H155" s="14">
        <v>7.5871435450146699E-2</v>
      </c>
      <c r="I155" s="14">
        <v>5.9687070643860002E-2</v>
      </c>
      <c r="J155" s="14">
        <v>7.8134987998493499E-2</v>
      </c>
      <c r="K155" s="14">
        <v>9.1933506066772197E-2</v>
      </c>
      <c r="L155" s="14">
        <v>9.4997021665102793E-2</v>
      </c>
      <c r="M155" s="14"/>
      <c r="N155" s="14">
        <v>9.7388409345397095E-2</v>
      </c>
      <c r="O155" s="14">
        <v>6.3260807922846704E-2</v>
      </c>
      <c r="P155" s="14">
        <v>8.0809539470911407E-2</v>
      </c>
      <c r="Q155" s="14">
        <v>7.3487871982418004E-2</v>
      </c>
      <c r="R155" s="14"/>
      <c r="S155" s="14">
        <v>6.3568225060185099E-2</v>
      </c>
      <c r="T155" s="14">
        <v>8.1205981621869996E-2</v>
      </c>
      <c r="U155" s="14">
        <v>7.9556100921519005E-2</v>
      </c>
      <c r="V155" s="14">
        <v>7.0827221974882199E-2</v>
      </c>
      <c r="W155" s="14">
        <v>8.9689824654856906E-2</v>
      </c>
      <c r="X155" s="14">
        <v>9.3854832008279696E-2</v>
      </c>
      <c r="Y155" s="14">
        <v>9.1848503871442694E-2</v>
      </c>
      <c r="Z155" s="14">
        <v>5.5936544543571602E-2</v>
      </c>
      <c r="AA155" s="14">
        <v>6.4496356898821799E-2</v>
      </c>
      <c r="AB155" s="14">
        <v>6.6122842535034504E-2</v>
      </c>
      <c r="AC155" s="14">
        <v>9.6948563505501295E-2</v>
      </c>
      <c r="AD155" s="14">
        <v>0.13985097547036099</v>
      </c>
      <c r="AE155" s="14"/>
      <c r="AF155" s="14">
        <v>0</v>
      </c>
      <c r="AG155" s="14">
        <v>4.3231975146240803E-2</v>
      </c>
      <c r="AH155" s="14">
        <v>6.0029297901543002E-2</v>
      </c>
      <c r="AI155" s="14">
        <v>7.0796440457761803E-2</v>
      </c>
      <c r="AJ155" s="14">
        <v>6.8135085195186407E-2</v>
      </c>
      <c r="AK155" s="14">
        <v>9.3686661469524105E-2</v>
      </c>
      <c r="AL155" s="14">
        <v>8.83329163750768E-2</v>
      </c>
      <c r="AM155" s="14">
        <v>5.7167793229408299E-2</v>
      </c>
      <c r="AN155" s="14">
        <v>5.3717551711684297E-2</v>
      </c>
      <c r="AO155" s="14">
        <v>0.120309128083725</v>
      </c>
      <c r="AP155" s="14">
        <v>9.2645428124414494E-2</v>
      </c>
      <c r="AQ155" s="14">
        <v>8.6910563838627997E-2</v>
      </c>
      <c r="AR155" s="14">
        <v>0.15348001925613999</v>
      </c>
      <c r="AS155" s="14">
        <v>2.8099997540515301E-2</v>
      </c>
      <c r="AT155" s="14">
        <v>4.4915898688966199E-2</v>
      </c>
      <c r="AU155" s="14">
        <v>8.2968506082716595E-2</v>
      </c>
      <c r="AV155" s="14"/>
      <c r="AW155" s="14">
        <v>8.0555076004117807E-2</v>
      </c>
      <c r="AX155" s="14">
        <v>7.5987269270613694E-2</v>
      </c>
      <c r="AY155" s="14"/>
      <c r="AZ155" s="14">
        <v>9.4996116092518498E-2</v>
      </c>
      <c r="BA155" s="14">
        <v>7.8979663880953302E-2</v>
      </c>
      <c r="BB155" s="14" t="s">
        <v>98</v>
      </c>
      <c r="BC155" s="14">
        <v>5.3560657752392202E-2</v>
      </c>
      <c r="BD155" s="14">
        <v>5.9777162434613902E-2</v>
      </c>
      <c r="BE155" s="14">
        <v>6.53587119894216E-2</v>
      </c>
      <c r="BF155" s="14">
        <v>9.0118011774913201E-2</v>
      </c>
      <c r="BG155" s="14"/>
      <c r="BH155" s="14">
        <v>0.10130189351067399</v>
      </c>
      <c r="BI155" s="14">
        <v>6.3368545805138496E-2</v>
      </c>
      <c r="BJ155" s="14">
        <v>7.1502434848835006E-2</v>
      </c>
      <c r="BK155" s="14"/>
      <c r="BL155" s="14">
        <v>9.5235265814360204E-2</v>
      </c>
      <c r="BM155" s="14">
        <v>4.8032034972325999E-2</v>
      </c>
      <c r="BN155" s="14">
        <v>0.10782681399275799</v>
      </c>
      <c r="BO155" s="14">
        <v>7.2931378479367495E-2</v>
      </c>
      <c r="BP155" s="14">
        <v>8.1211600460772193E-2</v>
      </c>
      <c r="BQ155" s="14"/>
      <c r="BR155" s="14">
        <v>9.1626904688880698E-2</v>
      </c>
      <c r="BS155" s="14">
        <v>5.77747465662782E-2</v>
      </c>
      <c r="BT155" s="14">
        <v>5.5909003125167098E-2</v>
      </c>
    </row>
    <row r="156" spans="2:72" x14ac:dyDescent="0.25">
      <c r="B156" t="s">
        <v>129</v>
      </c>
      <c r="C156" s="14">
        <v>3.8075715733777597E-2</v>
      </c>
      <c r="D156" s="14">
        <v>4.6597932713612601E-2</v>
      </c>
      <c r="E156" s="14">
        <v>3.0011213531101599E-2</v>
      </c>
      <c r="F156" s="14"/>
      <c r="G156" s="14">
        <v>1.6397785964922799E-2</v>
      </c>
      <c r="H156" s="14">
        <v>3.6296170673528E-2</v>
      </c>
      <c r="I156" s="14">
        <v>2.7852557088858001E-2</v>
      </c>
      <c r="J156" s="14">
        <v>2.6025698656741099E-2</v>
      </c>
      <c r="K156" s="14">
        <v>8.1741648982744899E-2</v>
      </c>
      <c r="L156" s="14">
        <v>4.2888195039025703E-2</v>
      </c>
      <c r="M156" s="14"/>
      <c r="N156" s="14">
        <v>4.58904127121363E-2</v>
      </c>
      <c r="O156" s="14">
        <v>3.5907197300382603E-2</v>
      </c>
      <c r="P156" s="14">
        <v>4.6171386875998401E-2</v>
      </c>
      <c r="Q156" s="14">
        <v>1.7907344214204899E-2</v>
      </c>
      <c r="R156" s="14"/>
      <c r="S156" s="14">
        <v>3.2523154617142301E-2</v>
      </c>
      <c r="T156" s="14">
        <v>4.0412915497051498E-2</v>
      </c>
      <c r="U156" s="14">
        <v>3.7048036074989597E-2</v>
      </c>
      <c r="V156" s="14">
        <v>2.3124943142100601E-2</v>
      </c>
      <c r="W156" s="14">
        <v>9.0316482041747095E-2</v>
      </c>
      <c r="X156" s="14">
        <v>4.6725083616457001E-3</v>
      </c>
      <c r="Y156" s="14">
        <v>4.4396985748630699E-2</v>
      </c>
      <c r="Z156" s="14">
        <v>1.9722335623294E-2</v>
      </c>
      <c r="AA156" s="14">
        <v>5.9182823196278003E-2</v>
      </c>
      <c r="AB156" s="14">
        <v>2.8796935011980301E-2</v>
      </c>
      <c r="AC156" s="14">
        <v>6.0806009401370202E-2</v>
      </c>
      <c r="AD156" s="14">
        <v>0</v>
      </c>
      <c r="AE156" s="14"/>
      <c r="AF156" s="14">
        <v>0</v>
      </c>
      <c r="AG156" s="14">
        <v>1.5292328936936699E-2</v>
      </c>
      <c r="AH156" s="14">
        <v>2.2716716685744501E-2</v>
      </c>
      <c r="AI156" s="14">
        <v>2.6971162220051501E-2</v>
      </c>
      <c r="AJ156" s="14">
        <v>2.9586314512669999E-2</v>
      </c>
      <c r="AK156" s="14">
        <v>2.8320284650472701E-2</v>
      </c>
      <c r="AL156" s="14">
        <v>3.0100810581573101E-2</v>
      </c>
      <c r="AM156" s="14">
        <v>5.7665638652562003E-2</v>
      </c>
      <c r="AN156" s="14">
        <v>4.9016045074947702E-2</v>
      </c>
      <c r="AO156" s="14">
        <v>2.91040548423003E-2</v>
      </c>
      <c r="AP156" s="14">
        <v>5.0819932949652299E-2</v>
      </c>
      <c r="AQ156" s="14">
        <v>4.9119355274263803E-2</v>
      </c>
      <c r="AR156" s="14">
        <v>4.2246115405728098E-2</v>
      </c>
      <c r="AS156" s="14">
        <v>9.3336755419418493E-2</v>
      </c>
      <c r="AT156" s="14">
        <v>8.2926930003142996E-2</v>
      </c>
      <c r="AU156" s="14">
        <v>0.107152654185457</v>
      </c>
      <c r="AV156" s="14"/>
      <c r="AW156" s="14">
        <v>3.9481887195024802E-2</v>
      </c>
      <c r="AX156" s="14">
        <v>3.62160570501062E-2</v>
      </c>
      <c r="AY156" s="14"/>
      <c r="AZ156" s="14">
        <v>5.3705539033708401E-2</v>
      </c>
      <c r="BA156" s="14">
        <v>4.4280169316212599E-2</v>
      </c>
      <c r="BB156" s="14" t="s">
        <v>98</v>
      </c>
      <c r="BC156" s="14">
        <v>7.2779654284887904E-3</v>
      </c>
      <c r="BD156" s="14">
        <v>1.5877719258859301E-2</v>
      </c>
      <c r="BE156" s="14">
        <v>2.4542956897916E-2</v>
      </c>
      <c r="BF156" s="14">
        <v>2.8024048259568699E-2</v>
      </c>
      <c r="BG156" s="14"/>
      <c r="BH156" s="14">
        <v>6.2759672236485403E-2</v>
      </c>
      <c r="BI156" s="14">
        <v>2.5789341365491301E-2</v>
      </c>
      <c r="BJ156" s="14">
        <v>1.73433355967628E-2</v>
      </c>
      <c r="BK156" s="14"/>
      <c r="BL156" s="14">
        <v>6.59084806594505E-2</v>
      </c>
      <c r="BM156" s="14">
        <v>2.5376962531905099E-2</v>
      </c>
      <c r="BN156" s="14">
        <v>1.3765603999677399E-2</v>
      </c>
      <c r="BO156" s="14">
        <v>0.12739591882044399</v>
      </c>
      <c r="BP156" s="14">
        <v>2.6490965563922102E-2</v>
      </c>
      <c r="BQ156" s="14"/>
      <c r="BR156" s="14">
        <v>8.0081780858433205E-2</v>
      </c>
      <c r="BS156" s="14">
        <v>2.1788579477782899E-2</v>
      </c>
      <c r="BT156" s="14">
        <v>2.8904572258516701E-2</v>
      </c>
    </row>
    <row r="157" spans="2:72" x14ac:dyDescent="0.25">
      <c r="B157" t="s">
        <v>92</v>
      </c>
      <c r="C157" s="14">
        <v>5.3195319808788402E-2</v>
      </c>
      <c r="D157" s="14">
        <v>4.9511244417771702E-2</v>
      </c>
      <c r="E157" s="14">
        <v>5.6214501821159397E-2</v>
      </c>
      <c r="F157" s="14"/>
      <c r="G157" s="14">
        <v>7.0900974667939307E-2</v>
      </c>
      <c r="H157" s="14">
        <v>6.7939200728773894E-2</v>
      </c>
      <c r="I157" s="14">
        <v>7.3565696485505594E-2</v>
      </c>
      <c r="J157" s="14">
        <v>2.9935903285269901E-2</v>
      </c>
      <c r="K157" s="14">
        <v>4.8110408422879503E-2</v>
      </c>
      <c r="L157" s="14">
        <v>3.5043046866437097E-2</v>
      </c>
      <c r="M157" s="14"/>
      <c r="N157" s="14">
        <v>3.4464786348201798E-2</v>
      </c>
      <c r="O157" s="14">
        <v>6.9590522568308402E-2</v>
      </c>
      <c r="P157" s="14">
        <v>3.9994143196264501E-2</v>
      </c>
      <c r="Q157" s="14">
        <v>6.6980691996136099E-2</v>
      </c>
      <c r="R157" s="14"/>
      <c r="S157" s="14">
        <v>6.20928064920259E-2</v>
      </c>
      <c r="T157" s="14">
        <v>3.9722073220970898E-2</v>
      </c>
      <c r="U157" s="14">
        <v>4.1347306402089397E-2</v>
      </c>
      <c r="V157" s="14">
        <v>3.1191296955302102E-2</v>
      </c>
      <c r="W157" s="14">
        <v>6.6494284953440994E-2</v>
      </c>
      <c r="X157" s="14">
        <v>5.3142573853825599E-2</v>
      </c>
      <c r="Y157" s="14">
        <v>6.7737503238378502E-2</v>
      </c>
      <c r="Z157" s="14">
        <v>9.3240884998500306E-2</v>
      </c>
      <c r="AA157" s="14">
        <v>3.4880381588422903E-2</v>
      </c>
      <c r="AB157" s="14">
        <v>6.1794034414522199E-2</v>
      </c>
      <c r="AC157" s="14">
        <v>4.7080125752983697E-2</v>
      </c>
      <c r="AD157" s="14">
        <v>9.6240102668898403E-2</v>
      </c>
      <c r="AE157" s="14"/>
      <c r="AF157" s="14">
        <v>0.101818169882711</v>
      </c>
      <c r="AG157" s="14">
        <v>5.65595085577517E-2</v>
      </c>
      <c r="AH157" s="14">
        <v>5.2471041889124798E-2</v>
      </c>
      <c r="AI157" s="14">
        <v>7.2512219049097507E-2</v>
      </c>
      <c r="AJ157" s="14">
        <v>5.7900187560846E-2</v>
      </c>
      <c r="AK157" s="14">
        <v>6.6191636222437802E-2</v>
      </c>
      <c r="AL157" s="14">
        <v>3.4431083348318799E-2</v>
      </c>
      <c r="AM157" s="14">
        <v>6.6418392559900702E-2</v>
      </c>
      <c r="AN157" s="14">
        <v>2.8663128956768199E-2</v>
      </c>
      <c r="AO157" s="14">
        <v>5.1759198984867701E-2</v>
      </c>
      <c r="AP157" s="14">
        <v>2.3892605812299801E-2</v>
      </c>
      <c r="AQ157" s="14">
        <v>1.4405552766443E-2</v>
      </c>
      <c r="AR157" s="14">
        <v>5.9217205796795999E-2</v>
      </c>
      <c r="AS157" s="14">
        <v>2.42494404521508E-2</v>
      </c>
      <c r="AT157" s="14">
        <v>0</v>
      </c>
      <c r="AU157" s="14">
        <v>5.7183530036603397E-2</v>
      </c>
      <c r="AV157" s="14"/>
      <c r="AW157" s="14">
        <v>3.9483861084102102E-2</v>
      </c>
      <c r="AX157" s="14">
        <v>7.1328693999550205E-2</v>
      </c>
      <c r="AY157" s="14"/>
      <c r="AZ157" s="14">
        <v>3.8289864484042799E-2</v>
      </c>
      <c r="BA157" s="14">
        <v>5.6737063472167101E-2</v>
      </c>
      <c r="BB157" s="14" t="s">
        <v>98</v>
      </c>
      <c r="BC157" s="14">
        <v>5.3433183360171999E-2</v>
      </c>
      <c r="BD157" s="14">
        <v>5.2398241698007698E-2</v>
      </c>
      <c r="BE157" s="14">
        <v>6.5543214061418303E-2</v>
      </c>
      <c r="BF157" s="14">
        <v>0.13425929522188301</v>
      </c>
      <c r="BG157" s="14"/>
      <c r="BH157" s="14">
        <v>4.3219114599577398E-2</v>
      </c>
      <c r="BI157" s="14">
        <v>5.0303171940506403E-2</v>
      </c>
      <c r="BJ157" s="14">
        <v>6.11332107895785E-2</v>
      </c>
      <c r="BK157" s="14"/>
      <c r="BL157" s="14">
        <v>3.0134592120572901E-2</v>
      </c>
      <c r="BM157" s="14">
        <v>5.3694591417665402E-2</v>
      </c>
      <c r="BN157" s="14">
        <v>5.21763481656463E-2</v>
      </c>
      <c r="BO157" s="14">
        <v>0</v>
      </c>
      <c r="BP157" s="14">
        <v>9.6232313276415196E-2</v>
      </c>
      <c r="BQ157" s="14"/>
      <c r="BR157" s="14">
        <v>2.8322821517056299E-2</v>
      </c>
      <c r="BS157" s="14">
        <v>4.9032106569011899E-2</v>
      </c>
      <c r="BT157" s="14">
        <v>5.2801649183088301E-2</v>
      </c>
    </row>
    <row r="158" spans="2:72" x14ac:dyDescent="0.25">
      <c r="B158" t="s">
        <v>130</v>
      </c>
      <c r="C158" s="14">
        <v>0.63461133661774505</v>
      </c>
      <c r="D158" s="14">
        <v>0.60627603271862995</v>
      </c>
      <c r="E158" s="14">
        <v>0.66172839422984098</v>
      </c>
      <c r="F158" s="14"/>
      <c r="G158" s="14">
        <v>0.61880500711451703</v>
      </c>
      <c r="H158" s="14">
        <v>0.65468094040584202</v>
      </c>
      <c r="I158" s="14">
        <v>0.63709390412938605</v>
      </c>
      <c r="J158" s="14">
        <v>0.66444525045945302</v>
      </c>
      <c r="K158" s="14">
        <v>0.62157295266877899</v>
      </c>
      <c r="L158" s="14">
        <v>0.61143169363739003</v>
      </c>
      <c r="M158" s="14"/>
      <c r="N158" s="14">
        <v>0.62801432620740105</v>
      </c>
      <c r="O158" s="14">
        <v>0.62309798037222497</v>
      </c>
      <c r="P158" s="14">
        <v>0.63128283868606605</v>
      </c>
      <c r="Q158" s="14">
        <v>0.66251647480407805</v>
      </c>
      <c r="R158" s="14"/>
      <c r="S158" s="14">
        <v>0.65825830916995998</v>
      </c>
      <c r="T158" s="14">
        <v>0.64903463238595005</v>
      </c>
      <c r="U158" s="14">
        <v>0.62472405654071494</v>
      </c>
      <c r="V158" s="14">
        <v>0.62557664040765704</v>
      </c>
      <c r="W158" s="14">
        <v>0.60209162158665097</v>
      </c>
      <c r="X158" s="14">
        <v>0.67306645315189195</v>
      </c>
      <c r="Y158" s="14">
        <v>0.65098566946287995</v>
      </c>
      <c r="Z158" s="14">
        <v>0.64990711175406701</v>
      </c>
      <c r="AA158" s="14">
        <v>0.62919963745319296</v>
      </c>
      <c r="AB158" s="14">
        <v>0.59282076172814202</v>
      </c>
      <c r="AC158" s="14">
        <v>0.61590775082486104</v>
      </c>
      <c r="AD158" s="14">
        <v>0.58742427261897201</v>
      </c>
      <c r="AE158" s="14"/>
      <c r="AF158" s="14">
        <v>0.45065369629077801</v>
      </c>
      <c r="AG158" s="14">
        <v>0.64759280975234901</v>
      </c>
      <c r="AH158" s="14">
        <v>0.71869822129868999</v>
      </c>
      <c r="AI158" s="14">
        <v>0.67326319577877403</v>
      </c>
      <c r="AJ158" s="14">
        <v>0.61740707682413198</v>
      </c>
      <c r="AK158" s="14">
        <v>0.61293544063870797</v>
      </c>
      <c r="AL158" s="14">
        <v>0.67157012052603404</v>
      </c>
      <c r="AM158" s="14">
        <v>0.685302912785968</v>
      </c>
      <c r="AN158" s="14">
        <v>0.66203470930722197</v>
      </c>
      <c r="AO158" s="14">
        <v>0.58155218711295198</v>
      </c>
      <c r="AP158" s="14">
        <v>0.62519019916543495</v>
      </c>
      <c r="AQ158" s="14">
        <v>0.65712557679060302</v>
      </c>
      <c r="AR158" s="14">
        <v>0.52138046303473395</v>
      </c>
      <c r="AS158" s="14">
        <v>0.57892478966345196</v>
      </c>
      <c r="AT158" s="14">
        <v>0.68849895806782901</v>
      </c>
      <c r="AU158" s="14">
        <v>0.52477214809434403</v>
      </c>
      <c r="AV158" s="14"/>
      <c r="AW158" s="14">
        <v>0.64644384609081595</v>
      </c>
      <c r="AX158" s="14">
        <v>0.61896286870494699</v>
      </c>
      <c r="AY158" s="14"/>
      <c r="AZ158" s="14">
        <v>0.60020279033813895</v>
      </c>
      <c r="BA158" s="14">
        <v>0.62716510808225601</v>
      </c>
      <c r="BB158" s="14" t="s">
        <v>98</v>
      </c>
      <c r="BC158" s="14">
        <v>0.76823011396128305</v>
      </c>
      <c r="BD158" s="14">
        <v>0.63698684214288104</v>
      </c>
      <c r="BE158" s="14">
        <v>0.66547020423584902</v>
      </c>
      <c r="BF158" s="14">
        <v>0.60685576451176204</v>
      </c>
      <c r="BG158" s="14"/>
      <c r="BH158" s="14">
        <v>0.61991221622766501</v>
      </c>
      <c r="BI158" s="14">
        <v>0.66343443500492305</v>
      </c>
      <c r="BJ158" s="14">
        <v>0.61999665782864599</v>
      </c>
      <c r="BK158" s="14"/>
      <c r="BL158" s="14">
        <v>0.61386306233255195</v>
      </c>
      <c r="BM158" s="14">
        <v>0.70569000709236995</v>
      </c>
      <c r="BN158" s="14">
        <v>0.57292223813834497</v>
      </c>
      <c r="BO158" s="14">
        <v>0.60377893543408301</v>
      </c>
      <c r="BP158" s="14">
        <v>0.55256528859735399</v>
      </c>
      <c r="BQ158" s="14"/>
      <c r="BR158" s="14">
        <v>0.60559199631069405</v>
      </c>
      <c r="BS158" s="14">
        <v>0.70777441321328405</v>
      </c>
      <c r="BT158" s="14">
        <v>0.603398958705327</v>
      </c>
    </row>
    <row r="159" spans="2:72" x14ac:dyDescent="0.25">
      <c r="B159" t="s">
        <v>131</v>
      </c>
      <c r="C159" s="14">
        <v>0.11666402703056999</v>
      </c>
      <c r="D159" s="14">
        <v>0.122986040259613</v>
      </c>
      <c r="E159" s="14">
        <v>0.110284966203249</v>
      </c>
      <c r="F159" s="14"/>
      <c r="G159" s="14">
        <v>8.3979614392410001E-2</v>
      </c>
      <c r="H159" s="14">
        <v>0.112167606123675</v>
      </c>
      <c r="I159" s="14">
        <v>8.7539627732718006E-2</v>
      </c>
      <c r="J159" s="14">
        <v>0.10416068665523499</v>
      </c>
      <c r="K159" s="14">
        <v>0.173675155049517</v>
      </c>
      <c r="L159" s="14">
        <v>0.13788521670412901</v>
      </c>
      <c r="M159" s="14"/>
      <c r="N159" s="14">
        <v>0.14327882205753301</v>
      </c>
      <c r="O159" s="14">
        <v>9.9168005223229397E-2</v>
      </c>
      <c r="P159" s="14">
        <v>0.12698092634690999</v>
      </c>
      <c r="Q159" s="14">
        <v>9.13952161966229E-2</v>
      </c>
      <c r="R159" s="14"/>
      <c r="S159" s="14">
        <v>9.6091379677327393E-2</v>
      </c>
      <c r="T159" s="14">
        <v>0.121618897118922</v>
      </c>
      <c r="U159" s="14">
        <v>0.116604136996509</v>
      </c>
      <c r="V159" s="14">
        <v>9.39521651169829E-2</v>
      </c>
      <c r="W159" s="14">
        <v>0.180006306696604</v>
      </c>
      <c r="X159" s="14">
        <v>9.8527340369925401E-2</v>
      </c>
      <c r="Y159" s="14">
        <v>0.13624548962007299</v>
      </c>
      <c r="Z159" s="14">
        <v>7.5658880166865505E-2</v>
      </c>
      <c r="AA159" s="14">
        <v>0.1236791800951</v>
      </c>
      <c r="AB159" s="14">
        <v>9.4919777547014805E-2</v>
      </c>
      <c r="AC159" s="14">
        <v>0.157754572906871</v>
      </c>
      <c r="AD159" s="14">
        <v>0.13985097547036099</v>
      </c>
      <c r="AE159" s="14"/>
      <c r="AF159" s="14">
        <v>0</v>
      </c>
      <c r="AG159" s="14">
        <v>5.8524304083177499E-2</v>
      </c>
      <c r="AH159" s="14">
        <v>8.2746014587287406E-2</v>
      </c>
      <c r="AI159" s="14">
        <v>9.7767602677813301E-2</v>
      </c>
      <c r="AJ159" s="14">
        <v>9.7721399707856399E-2</v>
      </c>
      <c r="AK159" s="14">
        <v>0.122006946119997</v>
      </c>
      <c r="AL159" s="14">
        <v>0.11843372695665</v>
      </c>
      <c r="AM159" s="14">
        <v>0.11483343188197</v>
      </c>
      <c r="AN159" s="14">
        <v>0.10273359678663201</v>
      </c>
      <c r="AO159" s="14">
        <v>0.14941318292602501</v>
      </c>
      <c r="AP159" s="14">
        <v>0.14346536107406699</v>
      </c>
      <c r="AQ159" s="14">
        <v>0.136029919112892</v>
      </c>
      <c r="AR159" s="14">
        <v>0.195726134661868</v>
      </c>
      <c r="AS159" s="14">
        <v>0.121436752959934</v>
      </c>
      <c r="AT159" s="14">
        <v>0.127842828692109</v>
      </c>
      <c r="AU159" s="14">
        <v>0.19012116026817399</v>
      </c>
      <c r="AV159" s="14"/>
      <c r="AW159" s="14">
        <v>0.120036963199143</v>
      </c>
      <c r="AX159" s="14">
        <v>0.11220332632072</v>
      </c>
      <c r="AY159" s="14"/>
      <c r="AZ159" s="14">
        <v>0.14870165512622699</v>
      </c>
      <c r="BA159" s="14">
        <v>0.123259833197166</v>
      </c>
      <c r="BB159" s="14" t="s">
        <v>98</v>
      </c>
      <c r="BC159" s="14">
        <v>6.0838623180880999E-2</v>
      </c>
      <c r="BD159" s="14">
        <v>7.5654881693473106E-2</v>
      </c>
      <c r="BE159" s="14">
        <v>8.9901668887337596E-2</v>
      </c>
      <c r="BF159" s="14">
        <v>0.11814206003448199</v>
      </c>
      <c r="BG159" s="14"/>
      <c r="BH159" s="14">
        <v>0.16406156574715899</v>
      </c>
      <c r="BI159" s="14">
        <v>8.9157887170629793E-2</v>
      </c>
      <c r="BJ159" s="14">
        <v>8.8845770445597702E-2</v>
      </c>
      <c r="BK159" s="14"/>
      <c r="BL159" s="14">
        <v>0.16114374647381099</v>
      </c>
      <c r="BM159" s="14">
        <v>7.3408997504231105E-2</v>
      </c>
      <c r="BN159" s="14">
        <v>0.121592417992435</v>
      </c>
      <c r="BO159" s="14">
        <v>0.200327297299811</v>
      </c>
      <c r="BP159" s="14">
        <v>0.107702566024694</v>
      </c>
      <c r="BQ159" s="14"/>
      <c r="BR159" s="14">
        <v>0.171708685547314</v>
      </c>
      <c r="BS159" s="14">
        <v>7.9563326044061106E-2</v>
      </c>
      <c r="BT159" s="14">
        <v>8.4813575383683795E-2</v>
      </c>
    </row>
    <row r="160" spans="2:72" x14ac:dyDescent="0.25">
      <c r="B160" t="s">
        <v>132</v>
      </c>
      <c r="C160" s="14">
        <v>0.51794730958717605</v>
      </c>
      <c r="D160" s="14">
        <v>0.48328999245901699</v>
      </c>
      <c r="E160" s="14">
        <v>0.55144342802659296</v>
      </c>
      <c r="F160" s="14"/>
      <c r="G160" s="14">
        <v>0.53482539272210705</v>
      </c>
      <c r="H160" s="14">
        <v>0.54251333428216697</v>
      </c>
      <c r="I160" s="14">
        <v>0.54955427639666798</v>
      </c>
      <c r="J160" s="14">
        <v>0.56028456380421798</v>
      </c>
      <c r="K160" s="14">
        <v>0.44789779761926202</v>
      </c>
      <c r="L160" s="14">
        <v>0.47354647693326202</v>
      </c>
      <c r="M160" s="14"/>
      <c r="N160" s="14">
        <v>0.48473550414986799</v>
      </c>
      <c r="O160" s="14">
        <v>0.52392997514899498</v>
      </c>
      <c r="P160" s="14">
        <v>0.504301912339157</v>
      </c>
      <c r="Q160" s="14">
        <v>0.571121258607455</v>
      </c>
      <c r="R160" s="14"/>
      <c r="S160" s="14">
        <v>0.56216692949263203</v>
      </c>
      <c r="T160" s="14">
        <v>0.52741573526702901</v>
      </c>
      <c r="U160" s="14">
        <v>0.50811991954420699</v>
      </c>
      <c r="V160" s="14">
        <v>0.53162447529067403</v>
      </c>
      <c r="W160" s="14">
        <v>0.42208531489004703</v>
      </c>
      <c r="X160" s="14">
        <v>0.57453911278196601</v>
      </c>
      <c r="Y160" s="14">
        <v>0.51474017984280696</v>
      </c>
      <c r="Z160" s="14">
        <v>0.57424823158720195</v>
      </c>
      <c r="AA160" s="14">
        <v>0.50552045735809303</v>
      </c>
      <c r="AB160" s="14">
        <v>0.49790098418112699</v>
      </c>
      <c r="AC160" s="14">
        <v>0.45815317791798998</v>
      </c>
      <c r="AD160" s="14">
        <v>0.44757329714861099</v>
      </c>
      <c r="AE160" s="14"/>
      <c r="AF160" s="14">
        <v>0.45065369629077801</v>
      </c>
      <c r="AG160" s="14">
        <v>0.58906850566917102</v>
      </c>
      <c r="AH160" s="14">
        <v>0.63595220671140196</v>
      </c>
      <c r="AI160" s="14">
        <v>0.57549559310096099</v>
      </c>
      <c r="AJ160" s="14">
        <v>0.519685677116276</v>
      </c>
      <c r="AK160" s="14">
        <v>0.49092849451871101</v>
      </c>
      <c r="AL160" s="14">
        <v>0.55313639356938404</v>
      </c>
      <c r="AM160" s="14">
        <v>0.57046948090399796</v>
      </c>
      <c r="AN160" s="14">
        <v>0.55930111252059</v>
      </c>
      <c r="AO160" s="14">
        <v>0.43213900418692602</v>
      </c>
      <c r="AP160" s="14">
        <v>0.48172483809136801</v>
      </c>
      <c r="AQ160" s="14">
        <v>0.52109565767771104</v>
      </c>
      <c r="AR160" s="14">
        <v>0.32565432837286601</v>
      </c>
      <c r="AS160" s="14">
        <v>0.45748803670351801</v>
      </c>
      <c r="AT160" s="14">
        <v>0.56065612937571996</v>
      </c>
      <c r="AU160" s="14">
        <v>0.33465098782616998</v>
      </c>
      <c r="AV160" s="14"/>
      <c r="AW160" s="14">
        <v>0.52640688289167303</v>
      </c>
      <c r="AX160" s="14">
        <v>0.50675954238422705</v>
      </c>
      <c r="AY160" s="14"/>
      <c r="AZ160" s="14">
        <v>0.45150113521191199</v>
      </c>
      <c r="BA160" s="14">
        <v>0.50390527488509096</v>
      </c>
      <c r="BB160" s="14" t="s">
        <v>98</v>
      </c>
      <c r="BC160" s="14">
        <v>0.70739149078040198</v>
      </c>
      <c r="BD160" s="14">
        <v>0.56133196044940803</v>
      </c>
      <c r="BE160" s="14">
        <v>0.57556853534851105</v>
      </c>
      <c r="BF160" s="14">
        <v>0.48871370447728002</v>
      </c>
      <c r="BG160" s="14"/>
      <c r="BH160" s="14">
        <v>0.45585065048050599</v>
      </c>
      <c r="BI160" s="14">
        <v>0.57427654783429405</v>
      </c>
      <c r="BJ160" s="14">
        <v>0.53115088738304905</v>
      </c>
      <c r="BK160" s="14"/>
      <c r="BL160" s="14">
        <v>0.45271931585874198</v>
      </c>
      <c r="BM160" s="14">
        <v>0.63228100958813904</v>
      </c>
      <c r="BN160" s="14">
        <v>0.451329820145909</v>
      </c>
      <c r="BO160" s="14">
        <v>0.40345163813427198</v>
      </c>
      <c r="BP160" s="14">
        <v>0.44486272257266002</v>
      </c>
      <c r="BQ160" s="14"/>
      <c r="BR160" s="14">
        <v>0.43388331076337999</v>
      </c>
      <c r="BS160" s="14">
        <v>0.62821108716922303</v>
      </c>
      <c r="BT160" s="14">
        <v>0.51858538332164295</v>
      </c>
    </row>
    <row r="161" spans="2:72" x14ac:dyDescent="0.2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row>
    <row r="162" spans="2:72" x14ac:dyDescent="0.25">
      <c r="B162" s="6" t="s">
        <v>171</v>
      </c>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row>
    <row r="163" spans="2:72" x14ac:dyDescent="0.25">
      <c r="B163" s="23" t="s">
        <v>96</v>
      </c>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row>
    <row r="164" spans="2:72" x14ac:dyDescent="0.25">
      <c r="B164" t="s">
        <v>125</v>
      </c>
      <c r="C164" s="14">
        <v>0.26741883357163099</v>
      </c>
      <c r="D164" s="14">
        <v>0.26179081272080401</v>
      </c>
      <c r="E164" s="14">
        <v>0.27115959671201301</v>
      </c>
      <c r="F164" s="14"/>
      <c r="G164" s="14">
        <v>0.28303297591446303</v>
      </c>
      <c r="H164" s="14">
        <v>0.22076521942697</v>
      </c>
      <c r="I164" s="14">
        <v>0.28649419836615297</v>
      </c>
      <c r="J164" s="14">
        <v>0.31618663227067201</v>
      </c>
      <c r="K164" s="14">
        <v>0.26920326499936298</v>
      </c>
      <c r="L164" s="14">
        <v>0.23847116323287901</v>
      </c>
      <c r="M164" s="14"/>
      <c r="N164" s="14">
        <v>0.229440878600188</v>
      </c>
      <c r="O164" s="14">
        <v>0.27378836908641102</v>
      </c>
      <c r="P164" s="14">
        <v>0.27860429417285598</v>
      </c>
      <c r="Q164" s="14">
        <v>0.29440844310916903</v>
      </c>
      <c r="R164" s="14"/>
      <c r="S164" s="14">
        <v>0.27351584220075698</v>
      </c>
      <c r="T164" s="14">
        <v>0.21401803560857</v>
      </c>
      <c r="U164" s="14">
        <v>0.28965525157466698</v>
      </c>
      <c r="V164" s="14">
        <v>0.25014285890013999</v>
      </c>
      <c r="W164" s="14">
        <v>0.27424411306635399</v>
      </c>
      <c r="X164" s="14">
        <v>0.238877579811313</v>
      </c>
      <c r="Y164" s="14">
        <v>0.24289553988332399</v>
      </c>
      <c r="Z164" s="14">
        <v>0.28254171550644602</v>
      </c>
      <c r="AA164" s="14">
        <v>0.28948232151007502</v>
      </c>
      <c r="AB164" s="14">
        <v>0.28603082365847299</v>
      </c>
      <c r="AC164" s="14">
        <v>0.32919289838764698</v>
      </c>
      <c r="AD164" s="14">
        <v>0.33895193058499901</v>
      </c>
      <c r="AE164" s="14"/>
      <c r="AF164" s="14">
        <v>0.117325101364608</v>
      </c>
      <c r="AG164" s="14">
        <v>0.36488503638872</v>
      </c>
      <c r="AH164" s="14">
        <v>0.28889732986257499</v>
      </c>
      <c r="AI164" s="14">
        <v>0.31874741756250002</v>
      </c>
      <c r="AJ164" s="14">
        <v>0.238331262512853</v>
      </c>
      <c r="AK164" s="14">
        <v>0.201856749170468</v>
      </c>
      <c r="AL164" s="14">
        <v>0.243874211351682</v>
      </c>
      <c r="AM164" s="14">
        <v>0.28125435539255</v>
      </c>
      <c r="AN164" s="14">
        <v>0.30118905230682402</v>
      </c>
      <c r="AO164" s="14">
        <v>0.25762788249870899</v>
      </c>
      <c r="AP164" s="14">
        <v>0.26303959329304</v>
      </c>
      <c r="AQ164" s="14">
        <v>0.34321391074149099</v>
      </c>
      <c r="AR164" s="14">
        <v>0.23928040873970799</v>
      </c>
      <c r="AS164" s="14">
        <v>0.27002872850733001</v>
      </c>
      <c r="AT164" s="14">
        <v>0.19459086874369699</v>
      </c>
      <c r="AU164" s="14">
        <v>0.191856412473835</v>
      </c>
      <c r="AV164" s="14"/>
      <c r="AW164" s="14">
        <v>0.26370497379499203</v>
      </c>
      <c r="AX164" s="14">
        <v>0.27233040500790501</v>
      </c>
      <c r="AY164" s="14"/>
      <c r="AZ164" s="14">
        <v>0.24656806414176499</v>
      </c>
      <c r="BA164" s="14">
        <v>0.25761648095489498</v>
      </c>
      <c r="BB164" s="14" t="s">
        <v>98</v>
      </c>
      <c r="BC164" s="14">
        <v>0.30691289818394302</v>
      </c>
      <c r="BD164" s="14">
        <v>0.272232229601993</v>
      </c>
      <c r="BE164" s="14">
        <v>0.302668877233714</v>
      </c>
      <c r="BF164" s="14">
        <v>0.269942546873984</v>
      </c>
      <c r="BG164" s="14"/>
      <c r="BH164" s="14">
        <v>0.25807192793792599</v>
      </c>
      <c r="BI164" s="14">
        <v>0.27648710543798699</v>
      </c>
      <c r="BJ164" s="14">
        <v>0.28671558109114698</v>
      </c>
      <c r="BK164" s="14"/>
      <c r="BL164" s="14">
        <v>0.25392362947701902</v>
      </c>
      <c r="BM164" s="14">
        <v>0.31855988719408401</v>
      </c>
      <c r="BN164" s="14">
        <v>0.24223697115677301</v>
      </c>
      <c r="BO164" s="14">
        <v>0.21763951515342</v>
      </c>
      <c r="BP164" s="14">
        <v>0.20008893389061699</v>
      </c>
      <c r="BQ164" s="14"/>
      <c r="BR164" s="14">
        <v>0.21862602395273001</v>
      </c>
      <c r="BS164" s="14">
        <v>0.31359405126519002</v>
      </c>
      <c r="BT164" s="14">
        <v>0.338397883302755</v>
      </c>
    </row>
    <row r="165" spans="2:72" x14ac:dyDescent="0.25">
      <c r="B165" t="s">
        <v>126</v>
      </c>
      <c r="C165" s="14">
        <v>0.45371352760422601</v>
      </c>
      <c r="D165" s="14">
        <v>0.45318444381904499</v>
      </c>
      <c r="E165" s="14">
        <v>0.45405525376851602</v>
      </c>
      <c r="F165" s="14"/>
      <c r="G165" s="14">
        <v>0.42598221704967199</v>
      </c>
      <c r="H165" s="14">
        <v>0.45231874281941897</v>
      </c>
      <c r="I165" s="14">
        <v>0.449847746375236</v>
      </c>
      <c r="J165" s="14">
        <v>0.41690625434412298</v>
      </c>
      <c r="K165" s="14">
        <v>0.46717688257753398</v>
      </c>
      <c r="L165" s="14">
        <v>0.497456651400494</v>
      </c>
      <c r="M165" s="14"/>
      <c r="N165" s="14">
        <v>0.51655974186548403</v>
      </c>
      <c r="O165" s="14">
        <v>0.44651587052157599</v>
      </c>
      <c r="P165" s="14">
        <v>0.40073443414821103</v>
      </c>
      <c r="Q165" s="14">
        <v>0.44281931930146601</v>
      </c>
      <c r="R165" s="14"/>
      <c r="S165" s="14">
        <v>0.44894476974252101</v>
      </c>
      <c r="T165" s="14">
        <v>0.51536709198138897</v>
      </c>
      <c r="U165" s="14">
        <v>0.38703897855771102</v>
      </c>
      <c r="V165" s="14">
        <v>0.45718263979278201</v>
      </c>
      <c r="W165" s="14">
        <v>0.45230824350951498</v>
      </c>
      <c r="X165" s="14">
        <v>0.53095901465622697</v>
      </c>
      <c r="Y165" s="14">
        <v>0.47279384172598898</v>
      </c>
      <c r="Z165" s="14">
        <v>0.39598003663264297</v>
      </c>
      <c r="AA165" s="14">
        <v>0.45024154077850298</v>
      </c>
      <c r="AB165" s="14">
        <v>0.40045570979496298</v>
      </c>
      <c r="AC165" s="14">
        <v>0.41912116944305899</v>
      </c>
      <c r="AD165" s="14">
        <v>0.40301353352102298</v>
      </c>
      <c r="AE165" s="14"/>
      <c r="AF165" s="14">
        <v>0.299470685481313</v>
      </c>
      <c r="AG165" s="14">
        <v>0.35229022710300101</v>
      </c>
      <c r="AH165" s="14">
        <v>0.460011696871586</v>
      </c>
      <c r="AI165" s="14">
        <v>0.398291371278155</v>
      </c>
      <c r="AJ165" s="14">
        <v>0.48746147490035602</v>
      </c>
      <c r="AK165" s="14">
        <v>0.51023625845001497</v>
      </c>
      <c r="AL165" s="14">
        <v>0.43309689970624099</v>
      </c>
      <c r="AM165" s="14">
        <v>0.46564795560857097</v>
      </c>
      <c r="AN165" s="14">
        <v>0.42478749246653302</v>
      </c>
      <c r="AO165" s="14">
        <v>0.451787614696604</v>
      </c>
      <c r="AP165" s="14">
        <v>0.48905381506065698</v>
      </c>
      <c r="AQ165" s="14">
        <v>0.45587508631568502</v>
      </c>
      <c r="AR165" s="14">
        <v>0.54238185587062304</v>
      </c>
      <c r="AS165" s="14">
        <v>0.54472433726243397</v>
      </c>
      <c r="AT165" s="14">
        <v>0.49705444236444801</v>
      </c>
      <c r="AU165" s="14">
        <v>0.46260270977900497</v>
      </c>
      <c r="AV165" s="14"/>
      <c r="AW165" s="14">
        <v>0.46194136729203</v>
      </c>
      <c r="AX165" s="14">
        <v>0.442832227602795</v>
      </c>
      <c r="AY165" s="14"/>
      <c r="AZ165" s="14">
        <v>0.47495366248134702</v>
      </c>
      <c r="BA165" s="14">
        <v>0.46321237429933998</v>
      </c>
      <c r="BB165" s="14" t="s">
        <v>98</v>
      </c>
      <c r="BC165" s="14">
        <v>0.39643371815499001</v>
      </c>
      <c r="BD165" s="14">
        <v>0.43925324945656002</v>
      </c>
      <c r="BE165" s="14">
        <v>0.42559521478502599</v>
      </c>
      <c r="BF165" s="14">
        <v>0.49453350981188998</v>
      </c>
      <c r="BG165" s="14"/>
      <c r="BH165" s="14">
        <v>0.45020344203222101</v>
      </c>
      <c r="BI165" s="14">
        <v>0.48404149548606701</v>
      </c>
      <c r="BJ165" s="14">
        <v>0.34268187773446901</v>
      </c>
      <c r="BK165" s="14"/>
      <c r="BL165" s="14">
        <v>0.47539562325097601</v>
      </c>
      <c r="BM165" s="14">
        <v>0.42328391932734899</v>
      </c>
      <c r="BN165" s="14">
        <v>0.48905179424408002</v>
      </c>
      <c r="BO165" s="14">
        <v>0.461364074358662</v>
      </c>
      <c r="BP165" s="14">
        <v>0.39555745692442501</v>
      </c>
      <c r="BQ165" s="14"/>
      <c r="BR165" s="14">
        <v>0.502661804674992</v>
      </c>
      <c r="BS165" s="14">
        <v>0.44829765322450699</v>
      </c>
      <c r="BT165" s="14">
        <v>0.42639989321502297</v>
      </c>
    </row>
    <row r="166" spans="2:72" x14ac:dyDescent="0.25">
      <c r="B166" t="s">
        <v>127</v>
      </c>
      <c r="C166" s="14">
        <v>0.165482109605155</v>
      </c>
      <c r="D166" s="14">
        <v>0.17637999355353701</v>
      </c>
      <c r="E166" s="14">
        <v>0.15597983882362701</v>
      </c>
      <c r="F166" s="14"/>
      <c r="G166" s="14">
        <v>0.17775166860151101</v>
      </c>
      <c r="H166" s="14">
        <v>0.19383204211845001</v>
      </c>
      <c r="I166" s="14">
        <v>0.151258142314323</v>
      </c>
      <c r="J166" s="14">
        <v>0.17127712273547299</v>
      </c>
      <c r="K166" s="14">
        <v>0.116422578633469</v>
      </c>
      <c r="L166" s="14">
        <v>0.174035899885573</v>
      </c>
      <c r="M166" s="14"/>
      <c r="N166" s="14">
        <v>0.15456905877421601</v>
      </c>
      <c r="O166" s="14">
        <v>0.174024894097868</v>
      </c>
      <c r="P166" s="14">
        <v>0.187319075414901</v>
      </c>
      <c r="Q166" s="14">
        <v>0.14945777781351699</v>
      </c>
      <c r="R166" s="14"/>
      <c r="S166" s="14">
        <v>0.15212259208436099</v>
      </c>
      <c r="T166" s="14">
        <v>0.16583092553408499</v>
      </c>
      <c r="U166" s="14">
        <v>0.20459053883744199</v>
      </c>
      <c r="V166" s="14">
        <v>0.20280946617356899</v>
      </c>
      <c r="W166" s="14">
        <v>0.12673132053084801</v>
      </c>
      <c r="X166" s="14">
        <v>0.12762120254012099</v>
      </c>
      <c r="Y166" s="14">
        <v>0.14869881272452301</v>
      </c>
      <c r="Z166" s="14">
        <v>0.15927737762800501</v>
      </c>
      <c r="AA166" s="14">
        <v>0.173976894987838</v>
      </c>
      <c r="AB166" s="14">
        <v>0.189185421747984</v>
      </c>
      <c r="AC166" s="14">
        <v>0.15264515695039299</v>
      </c>
      <c r="AD166" s="14">
        <v>0.18644748042374101</v>
      </c>
      <c r="AE166" s="14"/>
      <c r="AF166" s="14">
        <v>0.33400508284231101</v>
      </c>
      <c r="AG166" s="14">
        <v>0.16306183922672701</v>
      </c>
      <c r="AH166" s="14">
        <v>0.12643223863308301</v>
      </c>
      <c r="AI166" s="14">
        <v>0.16367097305004499</v>
      </c>
      <c r="AJ166" s="14">
        <v>0.14038177719751099</v>
      </c>
      <c r="AK166" s="14">
        <v>0.16313564417357301</v>
      </c>
      <c r="AL166" s="14">
        <v>0.231020258596983</v>
      </c>
      <c r="AM166" s="14">
        <v>0.15624984905415101</v>
      </c>
      <c r="AN166" s="14">
        <v>0.17478685935421501</v>
      </c>
      <c r="AO166" s="14">
        <v>0.14592811558979699</v>
      </c>
      <c r="AP166" s="14">
        <v>0.171674484939804</v>
      </c>
      <c r="AQ166" s="14">
        <v>0.10454187062928399</v>
      </c>
      <c r="AR166" s="14">
        <v>9.8268481649195299E-2</v>
      </c>
      <c r="AS166" s="14">
        <v>0.14511657525282001</v>
      </c>
      <c r="AT166" s="14">
        <v>0.26170381863455999</v>
      </c>
      <c r="AU166" s="14">
        <v>0.19307155846632101</v>
      </c>
      <c r="AV166" s="14"/>
      <c r="AW166" s="14">
        <v>0.16541338075384199</v>
      </c>
      <c r="AX166" s="14">
        <v>0.16557300336077899</v>
      </c>
      <c r="AY166" s="14"/>
      <c r="AZ166" s="14">
        <v>0.173231533744616</v>
      </c>
      <c r="BA166" s="14">
        <v>0.15032817377531299</v>
      </c>
      <c r="BB166" s="14" t="s">
        <v>98</v>
      </c>
      <c r="BC166" s="14">
        <v>0.17030142505896401</v>
      </c>
      <c r="BD166" s="14">
        <v>0.18917306335171699</v>
      </c>
      <c r="BE166" s="14">
        <v>0.16632209123456701</v>
      </c>
      <c r="BF166" s="14">
        <v>9.8749520369748003E-2</v>
      </c>
      <c r="BG166" s="14"/>
      <c r="BH166" s="14">
        <v>0.17238280048528101</v>
      </c>
      <c r="BI166" s="14">
        <v>0.14558624327991901</v>
      </c>
      <c r="BJ166" s="14">
        <v>0.22881695800427501</v>
      </c>
      <c r="BK166" s="14"/>
      <c r="BL166" s="14">
        <v>0.16524621687323601</v>
      </c>
      <c r="BM166" s="14">
        <v>0.15079238101176101</v>
      </c>
      <c r="BN166" s="14">
        <v>0.17805186409475099</v>
      </c>
      <c r="BO166" s="14">
        <v>0.14614243310522201</v>
      </c>
      <c r="BP166" s="14">
        <v>0.222115623323176</v>
      </c>
      <c r="BQ166" s="14"/>
      <c r="BR166" s="14">
        <v>0.162001934662272</v>
      </c>
      <c r="BS166" s="14">
        <v>0.14113696041339899</v>
      </c>
      <c r="BT166" s="14">
        <v>0.18368720656118201</v>
      </c>
    </row>
    <row r="167" spans="2:72" x14ac:dyDescent="0.25">
      <c r="B167" t="s">
        <v>128</v>
      </c>
      <c r="C167" s="14">
        <v>4.6009546700561101E-2</v>
      </c>
      <c r="D167" s="14">
        <v>5.0269339640897401E-2</v>
      </c>
      <c r="E167" s="14">
        <v>4.2165710798907997E-2</v>
      </c>
      <c r="F167" s="14"/>
      <c r="G167" s="14">
        <v>4.83064500277295E-2</v>
      </c>
      <c r="H167" s="14">
        <v>4.3357020732528402E-2</v>
      </c>
      <c r="I167" s="14">
        <v>4.30466111984035E-2</v>
      </c>
      <c r="J167" s="14">
        <v>4.8389863150474402E-2</v>
      </c>
      <c r="K167" s="14">
        <v>5.9110344372159701E-2</v>
      </c>
      <c r="L167" s="14">
        <v>3.8314314089401703E-2</v>
      </c>
      <c r="M167" s="14"/>
      <c r="N167" s="14">
        <v>4.8856615805772503E-2</v>
      </c>
      <c r="O167" s="14">
        <v>3.8718189056556801E-2</v>
      </c>
      <c r="P167" s="14">
        <v>6.1817663975199499E-2</v>
      </c>
      <c r="Q167" s="14">
        <v>3.7316104736552003E-2</v>
      </c>
      <c r="R167" s="14"/>
      <c r="S167" s="14">
        <v>4.7961678907243101E-2</v>
      </c>
      <c r="T167" s="14">
        <v>5.5975460914707703E-2</v>
      </c>
      <c r="U167" s="14">
        <v>3.8765390264646898E-2</v>
      </c>
      <c r="V167" s="14">
        <v>4.27131034739524E-2</v>
      </c>
      <c r="W167" s="14">
        <v>4.0755010305472399E-2</v>
      </c>
      <c r="X167" s="14">
        <v>4.7353287566374698E-2</v>
      </c>
      <c r="Y167" s="14">
        <v>4.81688633775526E-2</v>
      </c>
      <c r="Z167" s="14">
        <v>2.2162297002134498E-2</v>
      </c>
      <c r="AA167" s="14">
        <v>3.2270840230889601E-2</v>
      </c>
      <c r="AB167" s="14">
        <v>5.4115601381176097E-2</v>
      </c>
      <c r="AC167" s="14">
        <v>6.9197481077891199E-2</v>
      </c>
      <c r="AD167" s="14">
        <v>4.4396744587778099E-2</v>
      </c>
      <c r="AE167" s="14"/>
      <c r="AF167" s="14">
        <v>0.19863846017702999</v>
      </c>
      <c r="AG167" s="14">
        <v>6.8371783647199993E-2</v>
      </c>
      <c r="AH167" s="14">
        <v>2.6088397605530299E-2</v>
      </c>
      <c r="AI167" s="14">
        <v>5.6271817491242701E-2</v>
      </c>
      <c r="AJ167" s="14">
        <v>3.6664556458173E-2</v>
      </c>
      <c r="AK167" s="14">
        <v>5.7211806643148899E-2</v>
      </c>
      <c r="AL167" s="14">
        <v>2.2706985907821099E-2</v>
      </c>
      <c r="AM167" s="14">
        <v>5.2493175867816599E-2</v>
      </c>
      <c r="AN167" s="14">
        <v>4.8841879902691301E-2</v>
      </c>
      <c r="AO167" s="14">
        <v>6.9714637325732007E-2</v>
      </c>
      <c r="AP167" s="14">
        <v>4.0761975184479299E-2</v>
      </c>
      <c r="AQ167" s="14">
        <v>5.75732914058159E-2</v>
      </c>
      <c r="AR167" s="14">
        <v>7.0135833783551094E-2</v>
      </c>
      <c r="AS167" s="14">
        <v>1.9241849709926599E-2</v>
      </c>
      <c r="AT167" s="14">
        <v>0</v>
      </c>
      <c r="AU167" s="14">
        <v>5.5903869185880202E-2</v>
      </c>
      <c r="AV167" s="14"/>
      <c r="AW167" s="14">
        <v>4.6170910473395499E-2</v>
      </c>
      <c r="AX167" s="14">
        <v>4.57961434637216E-2</v>
      </c>
      <c r="AY167" s="14"/>
      <c r="AZ167" s="14">
        <v>4.8559624131183199E-2</v>
      </c>
      <c r="BA167" s="14">
        <v>5.2351514335632003E-2</v>
      </c>
      <c r="BB167" s="14" t="s">
        <v>98</v>
      </c>
      <c r="BC167" s="14">
        <v>5.82692686382658E-2</v>
      </c>
      <c r="BD167" s="14">
        <v>3.48420279615776E-2</v>
      </c>
      <c r="BE167" s="14">
        <v>3.5934126684694E-2</v>
      </c>
      <c r="BF167" s="14">
        <v>3.9909590421694799E-2</v>
      </c>
      <c r="BG167" s="14"/>
      <c r="BH167" s="14">
        <v>5.3186284755592603E-2</v>
      </c>
      <c r="BI167" s="14">
        <v>3.6214749877381699E-2</v>
      </c>
      <c r="BJ167" s="14">
        <v>6.2313336419922601E-2</v>
      </c>
      <c r="BK167" s="14"/>
      <c r="BL167" s="14">
        <v>5.1455049835078398E-2</v>
      </c>
      <c r="BM167" s="14">
        <v>4.1127083502108697E-2</v>
      </c>
      <c r="BN167" s="14">
        <v>5.2102175103595903E-2</v>
      </c>
      <c r="BO167" s="14">
        <v>0.14642761144616501</v>
      </c>
      <c r="BP167" s="14">
        <v>5.6052375665963397E-2</v>
      </c>
      <c r="BQ167" s="14"/>
      <c r="BR167" s="14">
        <v>7.1694330958701993E-2</v>
      </c>
      <c r="BS167" s="14">
        <v>3.8935134667203199E-2</v>
      </c>
      <c r="BT167" s="14">
        <v>1.5806578190463699E-2</v>
      </c>
    </row>
    <row r="168" spans="2:72" x14ac:dyDescent="0.25">
      <c r="B168" t="s">
        <v>129</v>
      </c>
      <c r="C168" s="14">
        <v>1.30545827617553E-2</v>
      </c>
      <c r="D168" s="14">
        <v>1.9341885257722301E-2</v>
      </c>
      <c r="E168" s="14">
        <v>7.0006419914505399E-3</v>
      </c>
      <c r="F168" s="14"/>
      <c r="G168" s="14">
        <v>4.0032907908107004E-3</v>
      </c>
      <c r="H168" s="14">
        <v>1.52532478104854E-2</v>
      </c>
      <c r="I168" s="14">
        <v>8.1140065271715894E-3</v>
      </c>
      <c r="J168" s="14">
        <v>1.0998175876435499E-2</v>
      </c>
      <c r="K168" s="14">
        <v>3.1397964063230997E-2</v>
      </c>
      <c r="L168" s="14">
        <v>1.07341073339437E-2</v>
      </c>
      <c r="M168" s="14"/>
      <c r="N168" s="14">
        <v>1.4172850636944401E-2</v>
      </c>
      <c r="O168" s="14">
        <v>1.60241667277146E-2</v>
      </c>
      <c r="P168" s="14">
        <v>1.21475696278147E-2</v>
      </c>
      <c r="Q168" s="14">
        <v>4.3168383360485396E-3</v>
      </c>
      <c r="R168" s="14"/>
      <c r="S168" s="14">
        <v>1.9173066301961701E-2</v>
      </c>
      <c r="T168" s="14">
        <v>1.40426721726365E-2</v>
      </c>
      <c r="U168" s="14">
        <v>1.5741014988766001E-2</v>
      </c>
      <c r="V168" s="14">
        <v>2.06147435451575E-2</v>
      </c>
      <c r="W168" s="14">
        <v>2.4564511390788302E-2</v>
      </c>
      <c r="X168" s="14">
        <v>0</v>
      </c>
      <c r="Y168" s="14">
        <v>2.2403436264912899E-2</v>
      </c>
      <c r="Z168" s="14">
        <v>0</v>
      </c>
      <c r="AA168" s="14">
        <v>1.7409479645987502E-2</v>
      </c>
      <c r="AB168" s="14">
        <v>0</v>
      </c>
      <c r="AC168" s="14">
        <v>0</v>
      </c>
      <c r="AD168" s="14">
        <v>0</v>
      </c>
      <c r="AE168" s="14"/>
      <c r="AF168" s="14">
        <v>0</v>
      </c>
      <c r="AG168" s="14">
        <v>0</v>
      </c>
      <c r="AH168" s="14">
        <v>1.8801196055794001E-2</v>
      </c>
      <c r="AI168" s="14">
        <v>0</v>
      </c>
      <c r="AJ168" s="14">
        <v>2.3819067555990499E-2</v>
      </c>
      <c r="AK168" s="14">
        <v>4.2153825862214804E-3</v>
      </c>
      <c r="AL168" s="14">
        <v>2.3690939488925301E-2</v>
      </c>
      <c r="AM168" s="14">
        <v>0</v>
      </c>
      <c r="AN168" s="14">
        <v>1.23955363346484E-2</v>
      </c>
      <c r="AO168" s="14">
        <v>3.8240932368853897E-2</v>
      </c>
      <c r="AP168" s="14">
        <v>5.7578329287295404E-3</v>
      </c>
      <c r="AQ168" s="14">
        <v>6.8771184941697596E-3</v>
      </c>
      <c r="AR168" s="14">
        <v>1.19099002950911E-2</v>
      </c>
      <c r="AS168" s="14">
        <v>0</v>
      </c>
      <c r="AT168" s="14">
        <v>2.4237366816387999E-2</v>
      </c>
      <c r="AU168" s="14">
        <v>6.8647130645645996E-2</v>
      </c>
      <c r="AV168" s="14"/>
      <c r="AW168" s="14">
        <v>1.38360120555968E-2</v>
      </c>
      <c r="AX168" s="14">
        <v>1.20211442288194E-2</v>
      </c>
      <c r="AY168" s="14"/>
      <c r="AZ168" s="14">
        <v>1.52844788215959E-2</v>
      </c>
      <c r="BA168" s="14">
        <v>2.0428188670667698E-2</v>
      </c>
      <c r="BB168" s="14" t="s">
        <v>98</v>
      </c>
      <c r="BC168" s="14">
        <v>0</v>
      </c>
      <c r="BD168" s="14">
        <v>1.0791322366612101E-2</v>
      </c>
      <c r="BE168" s="14">
        <v>2.9848824363125298E-3</v>
      </c>
      <c r="BF168" s="14">
        <v>2.4629835053441899E-2</v>
      </c>
      <c r="BG168" s="14"/>
      <c r="BH168" s="14">
        <v>2.0831441055195701E-2</v>
      </c>
      <c r="BI168" s="14">
        <v>9.8368137551826992E-3</v>
      </c>
      <c r="BJ168" s="14">
        <v>9.5219218283807295E-3</v>
      </c>
      <c r="BK168" s="14"/>
      <c r="BL168" s="14">
        <v>2.0178095211986598E-2</v>
      </c>
      <c r="BM168" s="14">
        <v>9.1671690071646501E-3</v>
      </c>
      <c r="BN168" s="14">
        <v>0</v>
      </c>
      <c r="BO168" s="14">
        <v>2.8426365936531899E-2</v>
      </c>
      <c r="BP168" s="14">
        <v>1.79058927873426E-2</v>
      </c>
      <c r="BQ168" s="14"/>
      <c r="BR168" s="14">
        <v>1.7912218165948499E-2</v>
      </c>
      <c r="BS168" s="14">
        <v>8.8978637919056892E-3</v>
      </c>
      <c r="BT168" s="14">
        <v>0</v>
      </c>
    </row>
    <row r="169" spans="2:72" x14ac:dyDescent="0.25">
      <c r="B169" t="s">
        <v>92</v>
      </c>
      <c r="C169" s="14">
        <v>5.4321399756671197E-2</v>
      </c>
      <c r="D169" s="14">
        <v>3.9033525007993501E-2</v>
      </c>
      <c r="E169" s="14">
        <v>6.9638957905485202E-2</v>
      </c>
      <c r="F169" s="14"/>
      <c r="G169" s="14">
        <v>6.0923397615813002E-2</v>
      </c>
      <c r="H169" s="14">
        <v>7.4473727092147404E-2</v>
      </c>
      <c r="I169" s="14">
        <v>6.1239295218712901E-2</v>
      </c>
      <c r="J169" s="14">
        <v>3.6241951622821997E-2</v>
      </c>
      <c r="K169" s="14">
        <v>5.6688965354243101E-2</v>
      </c>
      <c r="L169" s="14">
        <v>4.09878640577091E-2</v>
      </c>
      <c r="M169" s="14"/>
      <c r="N169" s="14">
        <v>3.6400854317395398E-2</v>
      </c>
      <c r="O169" s="14">
        <v>5.0928510509873397E-2</v>
      </c>
      <c r="P169" s="14">
        <v>5.9376962661018502E-2</v>
      </c>
      <c r="Q169" s="14">
        <v>7.16815167032476E-2</v>
      </c>
      <c r="R169" s="14"/>
      <c r="S169" s="14">
        <v>5.8282050763155901E-2</v>
      </c>
      <c r="T169" s="14">
        <v>3.4765813788613098E-2</v>
      </c>
      <c r="U169" s="14">
        <v>6.4208825776766801E-2</v>
      </c>
      <c r="V169" s="14">
        <v>2.6537188114399E-2</v>
      </c>
      <c r="W169" s="14">
        <v>8.1396801197022306E-2</v>
      </c>
      <c r="X169" s="14">
        <v>5.5188915425963797E-2</v>
      </c>
      <c r="Y169" s="14">
        <v>6.5039506023698804E-2</v>
      </c>
      <c r="Z169" s="14">
        <v>0.14003857323077101</v>
      </c>
      <c r="AA169" s="14">
        <v>3.66189228467063E-2</v>
      </c>
      <c r="AB169" s="14">
        <v>7.0212443417404999E-2</v>
      </c>
      <c r="AC169" s="14">
        <v>2.9843294141010199E-2</v>
      </c>
      <c r="AD169" s="14">
        <v>2.7190310882458699E-2</v>
      </c>
      <c r="AE169" s="14"/>
      <c r="AF169" s="14">
        <v>5.0560670134738597E-2</v>
      </c>
      <c r="AG169" s="14">
        <v>5.1391113634352399E-2</v>
      </c>
      <c r="AH169" s="14">
        <v>7.9769140971431299E-2</v>
      </c>
      <c r="AI169" s="14">
        <v>6.3018420618056598E-2</v>
      </c>
      <c r="AJ169" s="14">
        <v>7.3341861375116599E-2</v>
      </c>
      <c r="AK169" s="14">
        <v>6.3344158976574194E-2</v>
      </c>
      <c r="AL169" s="14">
        <v>4.5610704948347403E-2</v>
      </c>
      <c r="AM169" s="14">
        <v>4.4354664076911597E-2</v>
      </c>
      <c r="AN169" s="14">
        <v>3.7999179635088802E-2</v>
      </c>
      <c r="AO169" s="14">
        <v>3.6700817520302999E-2</v>
      </c>
      <c r="AP169" s="14">
        <v>2.9712298593290099E-2</v>
      </c>
      <c r="AQ169" s="14">
        <v>3.19187224135545E-2</v>
      </c>
      <c r="AR169" s="14">
        <v>3.8023519661831401E-2</v>
      </c>
      <c r="AS169" s="14">
        <v>2.0888509267489801E-2</v>
      </c>
      <c r="AT169" s="14">
        <v>2.2413503440907E-2</v>
      </c>
      <c r="AU169" s="14">
        <v>2.7918319449313101E-2</v>
      </c>
      <c r="AV169" s="14"/>
      <c r="AW169" s="14">
        <v>4.8933355630144101E-2</v>
      </c>
      <c r="AX169" s="14">
        <v>6.1447076335979803E-2</v>
      </c>
      <c r="AY169" s="14"/>
      <c r="AZ169" s="14">
        <v>4.1402636679493697E-2</v>
      </c>
      <c r="BA169" s="14">
        <v>5.6063267964152001E-2</v>
      </c>
      <c r="BB169" s="14" t="s">
        <v>98</v>
      </c>
      <c r="BC169" s="14">
        <v>6.8082689963836901E-2</v>
      </c>
      <c r="BD169" s="14">
        <v>5.3708107261540898E-2</v>
      </c>
      <c r="BE169" s="14">
        <v>6.6494807625686006E-2</v>
      </c>
      <c r="BF169" s="14">
        <v>7.2234997469240697E-2</v>
      </c>
      <c r="BG169" s="14"/>
      <c r="BH169" s="14">
        <v>4.5324103733783302E-2</v>
      </c>
      <c r="BI169" s="14">
        <v>4.7833592163461898E-2</v>
      </c>
      <c r="BJ169" s="14">
        <v>6.9950324921805404E-2</v>
      </c>
      <c r="BK169" s="14"/>
      <c r="BL169" s="14">
        <v>3.3801385351702899E-2</v>
      </c>
      <c r="BM169" s="14">
        <v>5.7069559957533399E-2</v>
      </c>
      <c r="BN169" s="14">
        <v>3.8557195400800298E-2</v>
      </c>
      <c r="BO169" s="14">
        <v>0</v>
      </c>
      <c r="BP169" s="14">
        <v>0.108279717408476</v>
      </c>
      <c r="BQ169" s="14"/>
      <c r="BR169" s="14">
        <v>2.7103687585354998E-2</v>
      </c>
      <c r="BS169" s="14">
        <v>4.9138336637795398E-2</v>
      </c>
      <c r="BT169" s="14">
        <v>3.5708438730576698E-2</v>
      </c>
    </row>
    <row r="170" spans="2:72" x14ac:dyDescent="0.25">
      <c r="B170" t="s">
        <v>130</v>
      </c>
      <c r="C170" s="14">
        <v>0.721132361175857</v>
      </c>
      <c r="D170" s="14">
        <v>0.71497525653984995</v>
      </c>
      <c r="E170" s="14">
        <v>0.72521485048052903</v>
      </c>
      <c r="F170" s="14"/>
      <c r="G170" s="14">
        <v>0.70901519296413595</v>
      </c>
      <c r="H170" s="14">
        <v>0.673083962246389</v>
      </c>
      <c r="I170" s="14">
        <v>0.73634194474138903</v>
      </c>
      <c r="J170" s="14">
        <v>0.73309288661479499</v>
      </c>
      <c r="K170" s="14">
        <v>0.73638014757689696</v>
      </c>
      <c r="L170" s="14">
        <v>0.73592781463337298</v>
      </c>
      <c r="M170" s="14"/>
      <c r="N170" s="14">
        <v>0.74600062046567095</v>
      </c>
      <c r="O170" s="14">
        <v>0.72030423960798695</v>
      </c>
      <c r="P170" s="14">
        <v>0.67933872832106701</v>
      </c>
      <c r="Q170" s="14">
        <v>0.73722776241063404</v>
      </c>
      <c r="R170" s="14"/>
      <c r="S170" s="14">
        <v>0.72246061194327804</v>
      </c>
      <c r="T170" s="14">
        <v>0.72938512758995799</v>
      </c>
      <c r="U170" s="14">
        <v>0.67669423013237795</v>
      </c>
      <c r="V170" s="14">
        <v>0.70732549869292205</v>
      </c>
      <c r="W170" s="14">
        <v>0.72655235657586903</v>
      </c>
      <c r="X170" s="14">
        <v>0.76983659446754005</v>
      </c>
      <c r="Y170" s="14">
        <v>0.71568938160931295</v>
      </c>
      <c r="Z170" s="14">
        <v>0.67852175213908905</v>
      </c>
      <c r="AA170" s="14">
        <v>0.739723862288578</v>
      </c>
      <c r="AB170" s="14">
        <v>0.68648653345343502</v>
      </c>
      <c r="AC170" s="14">
        <v>0.74831406783070598</v>
      </c>
      <c r="AD170" s="14">
        <v>0.74196546410602204</v>
      </c>
      <c r="AE170" s="14"/>
      <c r="AF170" s="14">
        <v>0.416795786845921</v>
      </c>
      <c r="AG170" s="14">
        <v>0.71717526349172001</v>
      </c>
      <c r="AH170" s="14">
        <v>0.74890902673416104</v>
      </c>
      <c r="AI170" s="14">
        <v>0.71703878884065497</v>
      </c>
      <c r="AJ170" s="14">
        <v>0.72579273741320904</v>
      </c>
      <c r="AK170" s="14">
        <v>0.712093007620482</v>
      </c>
      <c r="AL170" s="14">
        <v>0.67697111105792296</v>
      </c>
      <c r="AM170" s="14">
        <v>0.74690231100112103</v>
      </c>
      <c r="AN170" s="14">
        <v>0.72597654477335705</v>
      </c>
      <c r="AO170" s="14">
        <v>0.70941549719531305</v>
      </c>
      <c r="AP170" s="14">
        <v>0.75209340835369698</v>
      </c>
      <c r="AQ170" s="14">
        <v>0.79908899705717595</v>
      </c>
      <c r="AR170" s="14">
        <v>0.78166226461033095</v>
      </c>
      <c r="AS170" s="14">
        <v>0.81475306576976403</v>
      </c>
      <c r="AT170" s="14">
        <v>0.69164531110814498</v>
      </c>
      <c r="AU170" s="14">
        <v>0.65445912225283998</v>
      </c>
      <c r="AV170" s="14"/>
      <c r="AW170" s="14">
        <v>0.72564634108702097</v>
      </c>
      <c r="AX170" s="14">
        <v>0.71516263261070001</v>
      </c>
      <c r="AY170" s="14"/>
      <c r="AZ170" s="14">
        <v>0.72152172662311198</v>
      </c>
      <c r="BA170" s="14">
        <v>0.72082885525423501</v>
      </c>
      <c r="BB170" s="14" t="s">
        <v>98</v>
      </c>
      <c r="BC170" s="14">
        <v>0.70334661633893403</v>
      </c>
      <c r="BD170" s="14">
        <v>0.71148547905855297</v>
      </c>
      <c r="BE170" s="14">
        <v>0.72826409201873998</v>
      </c>
      <c r="BF170" s="14">
        <v>0.76447605668587504</v>
      </c>
      <c r="BG170" s="14"/>
      <c r="BH170" s="14">
        <v>0.70827536997014695</v>
      </c>
      <c r="BI170" s="14">
        <v>0.76052860092405505</v>
      </c>
      <c r="BJ170" s="14">
        <v>0.62939745882561604</v>
      </c>
      <c r="BK170" s="14"/>
      <c r="BL170" s="14">
        <v>0.72931925272799603</v>
      </c>
      <c r="BM170" s="14">
        <v>0.741843806521433</v>
      </c>
      <c r="BN170" s="14">
        <v>0.73128876540085297</v>
      </c>
      <c r="BO170" s="14">
        <v>0.67900358951208095</v>
      </c>
      <c r="BP170" s="14">
        <v>0.595646390815042</v>
      </c>
      <c r="BQ170" s="14"/>
      <c r="BR170" s="14">
        <v>0.72128782862772201</v>
      </c>
      <c r="BS170" s="14">
        <v>0.76189170448969701</v>
      </c>
      <c r="BT170" s="14">
        <v>0.76479777651777803</v>
      </c>
    </row>
    <row r="171" spans="2:72" x14ac:dyDescent="0.25">
      <c r="B171" t="s">
        <v>131</v>
      </c>
      <c r="C171" s="14">
        <v>5.90641294623164E-2</v>
      </c>
      <c r="D171" s="14">
        <v>6.9611224898619706E-2</v>
      </c>
      <c r="E171" s="14">
        <v>4.9166352790358497E-2</v>
      </c>
      <c r="F171" s="14"/>
      <c r="G171" s="14">
        <v>5.2309740818540201E-2</v>
      </c>
      <c r="H171" s="14">
        <v>5.8610268543013898E-2</v>
      </c>
      <c r="I171" s="14">
        <v>5.1160617725575001E-2</v>
      </c>
      <c r="J171" s="14">
        <v>5.9388039026909797E-2</v>
      </c>
      <c r="K171" s="14">
        <v>9.0508308435390705E-2</v>
      </c>
      <c r="L171" s="14">
        <v>4.9048421423345402E-2</v>
      </c>
      <c r="M171" s="14"/>
      <c r="N171" s="14">
        <v>6.3029466442716897E-2</v>
      </c>
      <c r="O171" s="14">
        <v>5.47423557842713E-2</v>
      </c>
      <c r="P171" s="14">
        <v>7.3965233603014297E-2</v>
      </c>
      <c r="Q171" s="14">
        <v>4.1632943072600501E-2</v>
      </c>
      <c r="R171" s="14"/>
      <c r="S171" s="14">
        <v>6.7134745209204899E-2</v>
      </c>
      <c r="T171" s="14">
        <v>7.0018133087344198E-2</v>
      </c>
      <c r="U171" s="14">
        <v>5.4506405253412903E-2</v>
      </c>
      <c r="V171" s="14">
        <v>6.3327847019109901E-2</v>
      </c>
      <c r="W171" s="14">
        <v>6.5319521696260693E-2</v>
      </c>
      <c r="X171" s="14">
        <v>4.7353287566374698E-2</v>
      </c>
      <c r="Y171" s="14">
        <v>7.0572299642465502E-2</v>
      </c>
      <c r="Z171" s="14">
        <v>2.2162297002134498E-2</v>
      </c>
      <c r="AA171" s="14">
        <v>4.9680319876877203E-2</v>
      </c>
      <c r="AB171" s="14">
        <v>5.4115601381176097E-2</v>
      </c>
      <c r="AC171" s="14">
        <v>6.9197481077891199E-2</v>
      </c>
      <c r="AD171" s="14">
        <v>4.4396744587778099E-2</v>
      </c>
      <c r="AE171" s="14"/>
      <c r="AF171" s="14">
        <v>0.19863846017702999</v>
      </c>
      <c r="AG171" s="14">
        <v>6.8371783647199993E-2</v>
      </c>
      <c r="AH171" s="14">
        <v>4.4889593661324299E-2</v>
      </c>
      <c r="AI171" s="14">
        <v>5.6271817491242701E-2</v>
      </c>
      <c r="AJ171" s="14">
        <v>6.0483624014163503E-2</v>
      </c>
      <c r="AK171" s="14">
        <v>6.1427189229370301E-2</v>
      </c>
      <c r="AL171" s="14">
        <v>4.6397925396746503E-2</v>
      </c>
      <c r="AM171" s="14">
        <v>5.2493175867816599E-2</v>
      </c>
      <c r="AN171" s="14">
        <v>6.1237416237339699E-2</v>
      </c>
      <c r="AO171" s="14">
        <v>0.107955569694586</v>
      </c>
      <c r="AP171" s="14">
        <v>4.6519808113208903E-2</v>
      </c>
      <c r="AQ171" s="14">
        <v>6.4450409899985697E-2</v>
      </c>
      <c r="AR171" s="14">
        <v>8.2045734078642199E-2</v>
      </c>
      <c r="AS171" s="14">
        <v>1.9241849709926599E-2</v>
      </c>
      <c r="AT171" s="14">
        <v>2.4237366816387999E-2</v>
      </c>
      <c r="AU171" s="14">
        <v>0.124550999831526</v>
      </c>
      <c r="AV171" s="14"/>
      <c r="AW171" s="14">
        <v>6.0006922528992299E-2</v>
      </c>
      <c r="AX171" s="14">
        <v>5.7817287692540999E-2</v>
      </c>
      <c r="AY171" s="14"/>
      <c r="AZ171" s="14">
        <v>6.3844102952779105E-2</v>
      </c>
      <c r="BA171" s="14">
        <v>7.2779703006299698E-2</v>
      </c>
      <c r="BB171" s="14" t="s">
        <v>98</v>
      </c>
      <c r="BC171" s="14">
        <v>5.82692686382658E-2</v>
      </c>
      <c r="BD171" s="14">
        <v>4.5633350328189701E-2</v>
      </c>
      <c r="BE171" s="14">
        <v>3.8919009121006598E-2</v>
      </c>
      <c r="BF171" s="14">
        <v>6.4539425475136802E-2</v>
      </c>
      <c r="BG171" s="14"/>
      <c r="BH171" s="14">
        <v>7.4017725810788304E-2</v>
      </c>
      <c r="BI171" s="14">
        <v>4.60515636325644E-2</v>
      </c>
      <c r="BJ171" s="14">
        <v>7.1835258248303294E-2</v>
      </c>
      <c r="BK171" s="14"/>
      <c r="BL171" s="14">
        <v>7.1633145047065E-2</v>
      </c>
      <c r="BM171" s="14">
        <v>5.0294252509273302E-2</v>
      </c>
      <c r="BN171" s="14">
        <v>5.2102175103595903E-2</v>
      </c>
      <c r="BO171" s="14">
        <v>0.17485397738269701</v>
      </c>
      <c r="BP171" s="14">
        <v>7.3958268453305998E-2</v>
      </c>
      <c r="BQ171" s="14"/>
      <c r="BR171" s="14">
        <v>8.9606549124650395E-2</v>
      </c>
      <c r="BS171" s="14">
        <v>4.7832998459108898E-2</v>
      </c>
      <c r="BT171" s="14">
        <v>1.5806578190463699E-2</v>
      </c>
    </row>
    <row r="172" spans="2:72" x14ac:dyDescent="0.25">
      <c r="B172" t="s">
        <v>132</v>
      </c>
      <c r="C172" s="14">
        <v>0.66206823171354001</v>
      </c>
      <c r="D172" s="14">
        <v>0.64536403164123002</v>
      </c>
      <c r="E172" s="14">
        <v>0.67604849769016995</v>
      </c>
      <c r="F172" s="14"/>
      <c r="G172" s="14">
        <v>0.65670545214559595</v>
      </c>
      <c r="H172" s="14">
        <v>0.61447369370337501</v>
      </c>
      <c r="I172" s="14">
        <v>0.68518132701581402</v>
      </c>
      <c r="J172" s="14">
        <v>0.67370484758788596</v>
      </c>
      <c r="K172" s="14">
        <v>0.64587183914150703</v>
      </c>
      <c r="L172" s="14">
        <v>0.686879393210027</v>
      </c>
      <c r="M172" s="14"/>
      <c r="N172" s="14">
        <v>0.68297115402295405</v>
      </c>
      <c r="O172" s="14">
        <v>0.66556188382371595</v>
      </c>
      <c r="P172" s="14">
        <v>0.60537349471805202</v>
      </c>
      <c r="Q172" s="14">
        <v>0.69559481933803402</v>
      </c>
      <c r="R172" s="14"/>
      <c r="S172" s="14">
        <v>0.655325866734073</v>
      </c>
      <c r="T172" s="14">
        <v>0.65936699450261405</v>
      </c>
      <c r="U172" s="14">
        <v>0.62218782487896496</v>
      </c>
      <c r="V172" s="14">
        <v>0.64399765167381195</v>
      </c>
      <c r="W172" s="14">
        <v>0.66123283487960804</v>
      </c>
      <c r="X172" s="14">
        <v>0.72248330690116502</v>
      </c>
      <c r="Y172" s="14">
        <v>0.64511708196684703</v>
      </c>
      <c r="Z172" s="14">
        <v>0.65635945513695404</v>
      </c>
      <c r="AA172" s="14">
        <v>0.69004354241170096</v>
      </c>
      <c r="AB172" s="14">
        <v>0.63237093207225903</v>
      </c>
      <c r="AC172" s="14">
        <v>0.67911658675281505</v>
      </c>
      <c r="AD172" s="14">
        <v>0.69756871951824395</v>
      </c>
      <c r="AE172" s="14"/>
      <c r="AF172" s="14">
        <v>0.21815732666889101</v>
      </c>
      <c r="AG172" s="14">
        <v>0.64880347984452003</v>
      </c>
      <c r="AH172" s="14">
        <v>0.70401943307283699</v>
      </c>
      <c r="AI172" s="14">
        <v>0.66076697134941298</v>
      </c>
      <c r="AJ172" s="14">
        <v>0.66530911339904597</v>
      </c>
      <c r="AK172" s="14">
        <v>0.65066581839111204</v>
      </c>
      <c r="AL172" s="14">
        <v>0.63057318566117604</v>
      </c>
      <c r="AM172" s="14">
        <v>0.69440913513330405</v>
      </c>
      <c r="AN172" s="14">
        <v>0.66473912853601702</v>
      </c>
      <c r="AO172" s="14">
        <v>0.60145992750072796</v>
      </c>
      <c r="AP172" s="14">
        <v>0.70557360024048799</v>
      </c>
      <c r="AQ172" s="14">
        <v>0.73463858715718999</v>
      </c>
      <c r="AR172" s="14">
        <v>0.69961653053168904</v>
      </c>
      <c r="AS172" s="14">
        <v>0.79551121605983699</v>
      </c>
      <c r="AT172" s="14">
        <v>0.66740794429175698</v>
      </c>
      <c r="AU172" s="14">
        <v>0.52990812242131402</v>
      </c>
      <c r="AV172" s="14"/>
      <c r="AW172" s="14">
        <v>0.66563941855802899</v>
      </c>
      <c r="AX172" s="14">
        <v>0.65734534491815899</v>
      </c>
      <c r="AY172" s="14"/>
      <c r="AZ172" s="14">
        <v>0.657677623670333</v>
      </c>
      <c r="BA172" s="14">
        <v>0.64804915224793502</v>
      </c>
      <c r="BB172" s="14" t="s">
        <v>98</v>
      </c>
      <c r="BC172" s="14">
        <v>0.64507734770066805</v>
      </c>
      <c r="BD172" s="14">
        <v>0.66585212873036304</v>
      </c>
      <c r="BE172" s="14">
        <v>0.689345082897733</v>
      </c>
      <c r="BF172" s="14">
        <v>0.69993663121073801</v>
      </c>
      <c r="BG172" s="14"/>
      <c r="BH172" s="14">
        <v>0.63425764415935904</v>
      </c>
      <c r="BI172" s="14">
        <v>0.71447703729149004</v>
      </c>
      <c r="BJ172" s="14">
        <v>0.55756220057731298</v>
      </c>
      <c r="BK172" s="14"/>
      <c r="BL172" s="14">
        <v>0.65768610768093105</v>
      </c>
      <c r="BM172" s="14">
        <v>0.69154955401215901</v>
      </c>
      <c r="BN172" s="14">
        <v>0.67918659029725703</v>
      </c>
      <c r="BO172" s="14">
        <v>0.50414961212938503</v>
      </c>
      <c r="BP172" s="14">
        <v>0.52168812236173601</v>
      </c>
      <c r="BQ172" s="14"/>
      <c r="BR172" s="14">
        <v>0.63168127950307196</v>
      </c>
      <c r="BS172" s="14">
        <v>0.71405870603058796</v>
      </c>
      <c r="BT172" s="14">
        <v>0.74899119832731398</v>
      </c>
    </row>
    <row r="173" spans="2:72" x14ac:dyDescent="0.2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row>
    <row r="174" spans="2:72" x14ac:dyDescent="0.25">
      <c r="B174" s="6" t="s">
        <v>172</v>
      </c>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row>
    <row r="175" spans="2:72" x14ac:dyDescent="0.25">
      <c r="B175" s="23" t="s">
        <v>96</v>
      </c>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row>
    <row r="176" spans="2:72" x14ac:dyDescent="0.25">
      <c r="B176" t="s">
        <v>125</v>
      </c>
      <c r="C176" s="14">
        <v>0.13535456725359099</v>
      </c>
      <c r="D176" s="14">
        <v>0.161588331341495</v>
      </c>
      <c r="E176" s="14">
        <v>0.10984749406930799</v>
      </c>
      <c r="F176" s="14"/>
      <c r="G176" s="14">
        <v>0.117703215706953</v>
      </c>
      <c r="H176" s="14">
        <v>0.122485541039069</v>
      </c>
      <c r="I176" s="14">
        <v>0.10970194842273</v>
      </c>
      <c r="J176" s="14">
        <v>0.15669562438738099</v>
      </c>
      <c r="K176" s="14">
        <v>0.165880852534285</v>
      </c>
      <c r="L176" s="14">
        <v>0.14074339143226999</v>
      </c>
      <c r="M176" s="14"/>
      <c r="N176" s="14">
        <v>0.17777616887145001</v>
      </c>
      <c r="O176" s="14">
        <v>0.123456760759155</v>
      </c>
      <c r="P176" s="14">
        <v>0.13091371764301801</v>
      </c>
      <c r="Q176" s="14">
        <v>0.10554667942209001</v>
      </c>
      <c r="R176" s="14"/>
      <c r="S176" s="14">
        <v>0.16175714199438901</v>
      </c>
      <c r="T176" s="14">
        <v>0.11774582631517599</v>
      </c>
      <c r="U176" s="14">
        <v>0.16319538875489301</v>
      </c>
      <c r="V176" s="14">
        <v>0.14998986933522601</v>
      </c>
      <c r="W176" s="14">
        <v>0.128864941172115</v>
      </c>
      <c r="X176" s="14">
        <v>0.105167701949631</v>
      </c>
      <c r="Y176" s="14">
        <v>0.14624233112202201</v>
      </c>
      <c r="Z176" s="14">
        <v>8.2308979170461399E-2</v>
      </c>
      <c r="AA176" s="14">
        <v>0.16895586535874299</v>
      </c>
      <c r="AB176" s="14">
        <v>0.11124540330584699</v>
      </c>
      <c r="AC176" s="14">
        <v>0.123060880945108</v>
      </c>
      <c r="AD176" s="14">
        <v>8.7186214590897607E-2</v>
      </c>
      <c r="AE176" s="14"/>
      <c r="AF176" s="14">
        <v>0.117325101364608</v>
      </c>
      <c r="AG176" s="14">
        <v>8.3519913240152205E-2</v>
      </c>
      <c r="AH176" s="14">
        <v>0.12999473671089801</v>
      </c>
      <c r="AI176" s="14">
        <v>0.118793190602917</v>
      </c>
      <c r="AJ176" s="14">
        <v>0.15711099548806501</v>
      </c>
      <c r="AK176" s="14">
        <v>0.142847567309246</v>
      </c>
      <c r="AL176" s="14">
        <v>0.172936221167865</v>
      </c>
      <c r="AM176" s="14">
        <v>0.184169189129789</v>
      </c>
      <c r="AN176" s="14">
        <v>0.107249659100993</v>
      </c>
      <c r="AO176" s="14">
        <v>0.124920522786962</v>
      </c>
      <c r="AP176" s="14">
        <v>0.107878397160706</v>
      </c>
      <c r="AQ176" s="14">
        <v>0.15552261313278601</v>
      </c>
      <c r="AR176" s="14">
        <v>0.15481961720472201</v>
      </c>
      <c r="AS176" s="14">
        <v>0.140998438280797</v>
      </c>
      <c r="AT176" s="14">
        <v>0.14767672240249799</v>
      </c>
      <c r="AU176" s="14">
        <v>0.21424309845321801</v>
      </c>
      <c r="AV176" s="14"/>
      <c r="AW176" s="14">
        <v>0.14388631553291401</v>
      </c>
      <c r="AX176" s="14">
        <v>0.124071348804208</v>
      </c>
      <c r="AY176" s="14"/>
      <c r="AZ176" s="14">
        <v>0.15506008521669201</v>
      </c>
      <c r="BA176" s="14">
        <v>0.13783907724834199</v>
      </c>
      <c r="BB176" s="14" t="s">
        <v>98</v>
      </c>
      <c r="BC176" s="14">
        <v>0.10176106861782901</v>
      </c>
      <c r="BD176" s="14">
        <v>9.9322950993657094E-2</v>
      </c>
      <c r="BE176" s="14">
        <v>0.126285170695626</v>
      </c>
      <c r="BF176" s="14">
        <v>0.134074642758225</v>
      </c>
      <c r="BG176" s="14"/>
      <c r="BH176" s="14">
        <v>0.14139915226569499</v>
      </c>
      <c r="BI176" s="14">
        <v>0.146703118936234</v>
      </c>
      <c r="BJ176" s="14">
        <v>9.7445607349681398E-2</v>
      </c>
      <c r="BK176" s="14"/>
      <c r="BL176" s="14">
        <v>0.13772665795102099</v>
      </c>
      <c r="BM176" s="14">
        <v>0.152688542343276</v>
      </c>
      <c r="BN176" s="14">
        <v>0.117136456953959</v>
      </c>
      <c r="BO176" s="14">
        <v>0.196407661641436</v>
      </c>
      <c r="BP176" s="14">
        <v>0.115587060438262</v>
      </c>
      <c r="BQ176" s="14"/>
      <c r="BR176" s="14">
        <v>0.15816663096301001</v>
      </c>
      <c r="BS176" s="14">
        <v>0.149739504140142</v>
      </c>
      <c r="BT176" s="14">
        <v>0.120903428524593</v>
      </c>
    </row>
    <row r="177" spans="2:72" x14ac:dyDescent="0.25">
      <c r="B177" t="s">
        <v>126</v>
      </c>
      <c r="C177" s="14">
        <v>0.35817817017342501</v>
      </c>
      <c r="D177" s="14">
        <v>0.36775139135694601</v>
      </c>
      <c r="E177" s="14">
        <v>0.349166939164053</v>
      </c>
      <c r="F177" s="14"/>
      <c r="G177" s="14">
        <v>0.35707365020225001</v>
      </c>
      <c r="H177" s="14">
        <v>0.306902303349469</v>
      </c>
      <c r="I177" s="14">
        <v>0.39674931093580401</v>
      </c>
      <c r="J177" s="14">
        <v>0.383164216905025</v>
      </c>
      <c r="K177" s="14">
        <v>0.38463790448149798</v>
      </c>
      <c r="L177" s="14">
        <v>0.33106968937506798</v>
      </c>
      <c r="M177" s="14"/>
      <c r="N177" s="14">
        <v>0.39136319501871902</v>
      </c>
      <c r="O177" s="14">
        <v>0.37668396376997398</v>
      </c>
      <c r="P177" s="14">
        <v>0.36983183986455198</v>
      </c>
      <c r="Q177" s="14">
        <v>0.29484290651780198</v>
      </c>
      <c r="R177" s="14"/>
      <c r="S177" s="14">
        <v>0.30823382987848302</v>
      </c>
      <c r="T177" s="14">
        <v>0.41803888098705899</v>
      </c>
      <c r="U177" s="14">
        <v>0.37563254239907301</v>
      </c>
      <c r="V177" s="14">
        <v>0.40392373781518698</v>
      </c>
      <c r="W177" s="14">
        <v>0.36752750481123803</v>
      </c>
      <c r="X177" s="14">
        <v>0.38991869876997598</v>
      </c>
      <c r="Y177" s="14">
        <v>0.35157340032199502</v>
      </c>
      <c r="Z177" s="14">
        <v>0.437326163578797</v>
      </c>
      <c r="AA177" s="14">
        <v>0.30788258032214499</v>
      </c>
      <c r="AB177" s="14">
        <v>0.38323208255691499</v>
      </c>
      <c r="AC177" s="14">
        <v>0.23170974542363201</v>
      </c>
      <c r="AD177" s="14">
        <v>0.26294376294474198</v>
      </c>
      <c r="AE177" s="14"/>
      <c r="AF177" s="14">
        <v>0.30282502150854101</v>
      </c>
      <c r="AG177" s="14">
        <v>0.28485457272627701</v>
      </c>
      <c r="AH177" s="14">
        <v>0.28958143098780798</v>
      </c>
      <c r="AI177" s="14">
        <v>0.34970674539523999</v>
      </c>
      <c r="AJ177" s="14">
        <v>0.32774774917069099</v>
      </c>
      <c r="AK177" s="14">
        <v>0.371759511560464</v>
      </c>
      <c r="AL177" s="14">
        <v>0.36286711159703899</v>
      </c>
      <c r="AM177" s="14">
        <v>0.33035080771153502</v>
      </c>
      <c r="AN177" s="14">
        <v>0.450588915898127</v>
      </c>
      <c r="AO177" s="14">
        <v>0.45518283101451801</v>
      </c>
      <c r="AP177" s="14">
        <v>0.39521988824653498</v>
      </c>
      <c r="AQ177" s="14">
        <v>0.32000513902081801</v>
      </c>
      <c r="AR177" s="14">
        <v>0.48377498817985398</v>
      </c>
      <c r="AS177" s="14">
        <v>0.45886435280243698</v>
      </c>
      <c r="AT177" s="14">
        <v>0.38795197715716701</v>
      </c>
      <c r="AU177" s="14">
        <v>0.40558487452679798</v>
      </c>
      <c r="AV177" s="14"/>
      <c r="AW177" s="14">
        <v>0.35004817206616401</v>
      </c>
      <c r="AX177" s="14">
        <v>0.36893007489846502</v>
      </c>
      <c r="AY177" s="14"/>
      <c r="AZ177" s="14">
        <v>0.36965566399217797</v>
      </c>
      <c r="BA177" s="14">
        <v>0.40828016249640597</v>
      </c>
      <c r="BB177" s="14" t="s">
        <v>98</v>
      </c>
      <c r="BC177" s="14">
        <v>0.29934689391279101</v>
      </c>
      <c r="BD177" s="14">
        <v>0.32812838075656098</v>
      </c>
      <c r="BE177" s="14">
        <v>0.31214186955885498</v>
      </c>
      <c r="BF177" s="14">
        <v>0.28718365718835498</v>
      </c>
      <c r="BG177" s="14"/>
      <c r="BH177" s="14">
        <v>0.3742804273109</v>
      </c>
      <c r="BI177" s="14">
        <v>0.363489666106313</v>
      </c>
      <c r="BJ177" s="14">
        <v>0.29667425382286</v>
      </c>
      <c r="BK177" s="14"/>
      <c r="BL177" s="14">
        <v>0.41464008122738399</v>
      </c>
      <c r="BM177" s="14">
        <v>0.348138375349689</v>
      </c>
      <c r="BN177" s="14">
        <v>0.42460078267720303</v>
      </c>
      <c r="BO177" s="14">
        <v>0.20304931796546699</v>
      </c>
      <c r="BP177" s="14">
        <v>0.26929072316636699</v>
      </c>
      <c r="BQ177" s="14"/>
      <c r="BR177" s="14">
        <v>0.42908225601109001</v>
      </c>
      <c r="BS177" s="14">
        <v>0.34090533066018103</v>
      </c>
      <c r="BT177" s="14">
        <v>0.40397889874616499</v>
      </c>
    </row>
    <row r="178" spans="2:72" x14ac:dyDescent="0.25">
      <c r="B178" t="s">
        <v>127</v>
      </c>
      <c r="C178" s="14">
        <v>0.27425519671152798</v>
      </c>
      <c r="D178" s="14">
        <v>0.26636982427852002</v>
      </c>
      <c r="E178" s="14">
        <v>0.28386426884613097</v>
      </c>
      <c r="F178" s="14"/>
      <c r="G178" s="14">
        <v>0.29002103862413697</v>
      </c>
      <c r="H178" s="14">
        <v>0.277082785372048</v>
      </c>
      <c r="I178" s="14">
        <v>0.258373535457528</v>
      </c>
      <c r="J178" s="14">
        <v>0.28188119066075401</v>
      </c>
      <c r="K178" s="14">
        <v>0.23240937164893899</v>
      </c>
      <c r="L178" s="14">
        <v>0.29620224107768101</v>
      </c>
      <c r="M178" s="14"/>
      <c r="N178" s="14">
        <v>0.22876230531425801</v>
      </c>
      <c r="O178" s="14">
        <v>0.25315272611994599</v>
      </c>
      <c r="P178" s="14">
        <v>0.30196557346031699</v>
      </c>
      <c r="Q178" s="14">
        <v>0.32342854951273098</v>
      </c>
      <c r="R178" s="14"/>
      <c r="S178" s="14">
        <v>0.30183327253118297</v>
      </c>
      <c r="T178" s="14">
        <v>0.26162940607004398</v>
      </c>
      <c r="U178" s="14">
        <v>0.20961475735153101</v>
      </c>
      <c r="V178" s="14">
        <v>0.290951486783812</v>
      </c>
      <c r="W178" s="14">
        <v>0.283378300629054</v>
      </c>
      <c r="X178" s="14">
        <v>0.30849993614771598</v>
      </c>
      <c r="Y178" s="14">
        <v>0.24192508538501301</v>
      </c>
      <c r="Z178" s="14">
        <v>0.220045002411626</v>
      </c>
      <c r="AA178" s="14">
        <v>0.28963947454788502</v>
      </c>
      <c r="AB178" s="14">
        <v>0.25487152650697498</v>
      </c>
      <c r="AC178" s="14">
        <v>0.34742027612579002</v>
      </c>
      <c r="AD178" s="14">
        <v>0.23658206989928399</v>
      </c>
      <c r="AE178" s="14"/>
      <c r="AF178" s="14">
        <v>0.39899466817685902</v>
      </c>
      <c r="AG178" s="14">
        <v>0.32984301619663597</v>
      </c>
      <c r="AH178" s="14">
        <v>0.283669143174345</v>
      </c>
      <c r="AI178" s="14">
        <v>0.317911389728668</v>
      </c>
      <c r="AJ178" s="14">
        <v>0.29133892793093102</v>
      </c>
      <c r="AK178" s="14">
        <v>0.32787182465772202</v>
      </c>
      <c r="AL178" s="14">
        <v>0.22009357842039001</v>
      </c>
      <c r="AM178" s="14">
        <v>0.156927964630827</v>
      </c>
      <c r="AN178" s="14">
        <v>0.23528955942878799</v>
      </c>
      <c r="AO178" s="14">
        <v>0.228898223862045</v>
      </c>
      <c r="AP178" s="14">
        <v>0.27883687864520201</v>
      </c>
      <c r="AQ178" s="14">
        <v>0.27604953616232197</v>
      </c>
      <c r="AR178" s="14">
        <v>0.189202255196806</v>
      </c>
      <c r="AS178" s="14">
        <v>0.265492678307231</v>
      </c>
      <c r="AT178" s="14">
        <v>0.28743975286416401</v>
      </c>
      <c r="AU178" s="14">
        <v>0.220905632471536</v>
      </c>
      <c r="AV178" s="14"/>
      <c r="AW178" s="14">
        <v>0.27190957542234601</v>
      </c>
      <c r="AX178" s="14">
        <v>0.277357275739048</v>
      </c>
      <c r="AY178" s="14"/>
      <c r="AZ178" s="14">
        <v>0.26278344069263498</v>
      </c>
      <c r="BA178" s="14">
        <v>0.24041171976148801</v>
      </c>
      <c r="BB178" s="14" t="s">
        <v>98</v>
      </c>
      <c r="BC178" s="14">
        <v>0.29368348323401999</v>
      </c>
      <c r="BD178" s="14">
        <v>0.32734118454130801</v>
      </c>
      <c r="BE178" s="14">
        <v>0.30115747311005597</v>
      </c>
      <c r="BF178" s="14">
        <v>0.32772542674140798</v>
      </c>
      <c r="BG178" s="14"/>
      <c r="BH178" s="14">
        <v>0.26199778033223198</v>
      </c>
      <c r="BI178" s="14">
        <v>0.26801133841671498</v>
      </c>
      <c r="BJ178" s="14">
        <v>0.31248796701047099</v>
      </c>
      <c r="BK178" s="14"/>
      <c r="BL178" s="14">
        <v>0.25581075237193501</v>
      </c>
      <c r="BM178" s="14">
        <v>0.260449918633259</v>
      </c>
      <c r="BN178" s="14">
        <v>0.27295906815239002</v>
      </c>
      <c r="BO178" s="14">
        <v>0.290012775177031</v>
      </c>
      <c r="BP178" s="14">
        <v>0.30524094697085702</v>
      </c>
      <c r="BQ178" s="14"/>
      <c r="BR178" s="14">
        <v>0.245422655483168</v>
      </c>
      <c r="BS178" s="14">
        <v>0.26919958277171502</v>
      </c>
      <c r="BT178" s="14">
        <v>0.288191231687696</v>
      </c>
    </row>
    <row r="179" spans="2:72" x14ac:dyDescent="0.25">
      <c r="B179" t="s">
        <v>128</v>
      </c>
      <c r="C179" s="14">
        <v>0.11082833423343599</v>
      </c>
      <c r="D179" s="14">
        <v>0.101877085038559</v>
      </c>
      <c r="E179" s="14">
        <v>0.118083096834775</v>
      </c>
      <c r="F179" s="14"/>
      <c r="G179" s="14">
        <v>0.13900092539314801</v>
      </c>
      <c r="H179" s="14">
        <v>0.147931437520267</v>
      </c>
      <c r="I179" s="14">
        <v>0.101902913500929</v>
      </c>
      <c r="J179" s="14">
        <v>8.0268351800340199E-2</v>
      </c>
      <c r="K179" s="14">
        <v>9.6516267135051501E-2</v>
      </c>
      <c r="L179" s="14">
        <v>0.10349409059126401</v>
      </c>
      <c r="M179" s="14"/>
      <c r="N179" s="14">
        <v>0.123343846456183</v>
      </c>
      <c r="O179" s="14">
        <v>0.115440982908393</v>
      </c>
      <c r="P179" s="14">
        <v>7.2826835953233707E-2</v>
      </c>
      <c r="Q179" s="14">
        <v>0.12540575023331099</v>
      </c>
      <c r="R179" s="14"/>
      <c r="S179" s="14">
        <v>9.0307981070887999E-2</v>
      </c>
      <c r="T179" s="14">
        <v>0.100843759011221</v>
      </c>
      <c r="U179" s="14">
        <v>0.102097132977681</v>
      </c>
      <c r="V179" s="14">
        <v>8.1170985193319306E-2</v>
      </c>
      <c r="W179" s="14">
        <v>0.11695191835107099</v>
      </c>
      <c r="X179" s="14">
        <v>9.3411885856050897E-2</v>
      </c>
      <c r="Y179" s="14">
        <v>0.13979467524806499</v>
      </c>
      <c r="Z179" s="14">
        <v>0.114262995244771</v>
      </c>
      <c r="AA179" s="14">
        <v>0.111411585565446</v>
      </c>
      <c r="AB179" s="14">
        <v>0.12383522548706399</v>
      </c>
      <c r="AC179" s="14">
        <v>0.133068148594465</v>
      </c>
      <c r="AD179" s="14">
        <v>0.240536647475418</v>
      </c>
      <c r="AE179" s="14"/>
      <c r="AF179" s="14">
        <v>0.13029453881525399</v>
      </c>
      <c r="AG179" s="14">
        <v>0.100965944248818</v>
      </c>
      <c r="AH179" s="14">
        <v>0.12073513244117901</v>
      </c>
      <c r="AI179" s="14">
        <v>0.12703058707425999</v>
      </c>
      <c r="AJ179" s="14">
        <v>0.10707588881008601</v>
      </c>
      <c r="AK179" s="14">
        <v>7.7166355732205094E-2</v>
      </c>
      <c r="AL179" s="14">
        <v>0.104063021309367</v>
      </c>
      <c r="AM179" s="14">
        <v>0.198101226414856</v>
      </c>
      <c r="AN179" s="14">
        <v>9.0834576470262496E-2</v>
      </c>
      <c r="AO179" s="14">
        <v>0.125487282022997</v>
      </c>
      <c r="AP179" s="14">
        <v>0.121907704048345</v>
      </c>
      <c r="AQ179" s="14">
        <v>0.13932635768896301</v>
      </c>
      <c r="AR179" s="14">
        <v>7.2239551327076795E-2</v>
      </c>
      <c r="AS179" s="14">
        <v>0.11331473189039599</v>
      </c>
      <c r="AT179" s="14">
        <v>0.13644445391058599</v>
      </c>
      <c r="AU179" s="14">
        <v>5.9808140382822103E-2</v>
      </c>
      <c r="AV179" s="14"/>
      <c r="AW179" s="14">
        <v>0.111977010492574</v>
      </c>
      <c r="AX179" s="14">
        <v>0.10930921239168</v>
      </c>
      <c r="AY179" s="14"/>
      <c r="AZ179" s="14">
        <v>0.104865903972783</v>
      </c>
      <c r="BA179" s="14">
        <v>0.10119553521094</v>
      </c>
      <c r="BB179" s="14" t="s">
        <v>98</v>
      </c>
      <c r="BC179" s="14">
        <v>0.13329061560101599</v>
      </c>
      <c r="BD179" s="14">
        <v>0.14240710315143901</v>
      </c>
      <c r="BE179" s="14">
        <v>0.122830978055795</v>
      </c>
      <c r="BF179" s="14">
        <v>2.8024048259568699E-2</v>
      </c>
      <c r="BG179" s="14"/>
      <c r="BH179" s="14">
        <v>0.102202089595236</v>
      </c>
      <c r="BI179" s="14">
        <v>0.106662006289322</v>
      </c>
      <c r="BJ179" s="14">
        <v>0.15187176882363901</v>
      </c>
      <c r="BK179" s="14"/>
      <c r="BL179" s="14">
        <v>0.104834164786254</v>
      </c>
      <c r="BM179" s="14">
        <v>0.11862887101290601</v>
      </c>
      <c r="BN179" s="14">
        <v>7.8632767831505093E-2</v>
      </c>
      <c r="BO179" s="14">
        <v>3.2726471259797302E-2</v>
      </c>
      <c r="BP179" s="14">
        <v>0.13153638285459399</v>
      </c>
      <c r="BQ179" s="14"/>
      <c r="BR179" s="14">
        <v>9.05869305862574E-2</v>
      </c>
      <c r="BS179" s="14">
        <v>0.12694158316207699</v>
      </c>
      <c r="BT179" s="14">
        <v>0.101668201744365</v>
      </c>
    </row>
    <row r="180" spans="2:72" x14ac:dyDescent="0.25">
      <c r="B180" t="s">
        <v>129</v>
      </c>
      <c r="C180" s="14">
        <v>4.3992413060803003E-2</v>
      </c>
      <c r="D180" s="14">
        <v>4.3041787181712497E-2</v>
      </c>
      <c r="E180" s="14">
        <v>4.44497392972013E-2</v>
      </c>
      <c r="F180" s="14"/>
      <c r="G180" s="14">
        <v>1.5460272234217001E-2</v>
      </c>
      <c r="H180" s="14">
        <v>4.1107817593633099E-2</v>
      </c>
      <c r="I180" s="14">
        <v>4.5157473659490403E-2</v>
      </c>
      <c r="J180" s="14">
        <v>5.8946059181334901E-2</v>
      </c>
      <c r="K180" s="14">
        <v>4.3062331479766097E-2</v>
      </c>
      <c r="L180" s="14">
        <v>5.30146571658449E-2</v>
      </c>
      <c r="M180" s="14"/>
      <c r="N180" s="14">
        <v>2.7372113436943998E-2</v>
      </c>
      <c r="O180" s="14">
        <v>4.5709845496717999E-2</v>
      </c>
      <c r="P180" s="14">
        <v>5.6313990931094002E-2</v>
      </c>
      <c r="Q180" s="14">
        <v>4.8241716343814002E-2</v>
      </c>
      <c r="R180" s="14"/>
      <c r="S180" s="14">
        <v>3.3450496782262099E-2</v>
      </c>
      <c r="T180" s="14">
        <v>3.6325404326507903E-2</v>
      </c>
      <c r="U180" s="14">
        <v>3.4245607021252199E-2</v>
      </c>
      <c r="V180" s="14">
        <v>4.3140718974804898E-2</v>
      </c>
      <c r="W180" s="14">
        <v>3.94799569640387E-2</v>
      </c>
      <c r="X180" s="14">
        <v>4.9572997025176001E-2</v>
      </c>
      <c r="Y180" s="14">
        <v>4.01439821843474E-2</v>
      </c>
      <c r="Z180" s="14">
        <v>2.12212498545554E-2</v>
      </c>
      <c r="AA180" s="14">
        <v>6.0879973057345202E-2</v>
      </c>
      <c r="AB180" s="14">
        <v>5.8710279426923903E-2</v>
      </c>
      <c r="AC180" s="14">
        <v>6.6334530399741506E-2</v>
      </c>
      <c r="AD180" s="14">
        <v>4.6359175553807301E-2</v>
      </c>
      <c r="AE180" s="14"/>
      <c r="AF180" s="14">
        <v>0</v>
      </c>
      <c r="AG180" s="14">
        <v>8.3665790254938893E-2</v>
      </c>
      <c r="AH180" s="14">
        <v>7.1570604134969795E-2</v>
      </c>
      <c r="AI180" s="14">
        <v>2.7135797462512198E-2</v>
      </c>
      <c r="AJ180" s="14">
        <v>1.31788719338505E-2</v>
      </c>
      <c r="AK180" s="14">
        <v>3.1603295974291797E-2</v>
      </c>
      <c r="AL180" s="14">
        <v>3.6819482384858097E-2</v>
      </c>
      <c r="AM180" s="14">
        <v>7.3700949156045803E-2</v>
      </c>
      <c r="AN180" s="14">
        <v>7.3237349996960896E-2</v>
      </c>
      <c r="AO180" s="14">
        <v>8.7095168824905395E-3</v>
      </c>
      <c r="AP180" s="14">
        <v>3.89720157638462E-2</v>
      </c>
      <c r="AQ180" s="14">
        <v>4.8062165139743297E-2</v>
      </c>
      <c r="AR180" s="14">
        <v>2.8408412701383001E-2</v>
      </c>
      <c r="AS180" s="14">
        <v>2.1329798719138201E-2</v>
      </c>
      <c r="AT180" s="14">
        <v>1.8073590224678301E-2</v>
      </c>
      <c r="AU180" s="14">
        <v>2.8328022031473599E-2</v>
      </c>
      <c r="AV180" s="14"/>
      <c r="AW180" s="14">
        <v>4.96806144800752E-2</v>
      </c>
      <c r="AX180" s="14">
        <v>3.6469779117969399E-2</v>
      </c>
      <c r="AY180" s="14"/>
      <c r="AZ180" s="14">
        <v>4.55963709736531E-2</v>
      </c>
      <c r="BA180" s="14">
        <v>3.91439980651253E-2</v>
      </c>
      <c r="BB180" s="14" t="s">
        <v>98</v>
      </c>
      <c r="BC180" s="14">
        <v>7.2219670470146602E-2</v>
      </c>
      <c r="BD180" s="14">
        <v>5.3283830368006602E-2</v>
      </c>
      <c r="BE180" s="14">
        <v>3.6911165483516799E-2</v>
      </c>
      <c r="BF180" s="14">
        <v>3.5485658032141203E-2</v>
      </c>
      <c r="BG180" s="14"/>
      <c r="BH180" s="14">
        <v>5.7277262137970797E-2</v>
      </c>
      <c r="BI180" s="14">
        <v>4.1990687028655597E-2</v>
      </c>
      <c r="BJ180" s="14">
        <v>2.5850321963228499E-2</v>
      </c>
      <c r="BK180" s="14"/>
      <c r="BL180" s="14">
        <v>3.5835769934384899E-2</v>
      </c>
      <c r="BM180" s="14">
        <v>4.3945170529272999E-2</v>
      </c>
      <c r="BN180" s="14">
        <v>3.22826254922398E-2</v>
      </c>
      <c r="BO180" s="14">
        <v>0.239732250610243</v>
      </c>
      <c r="BP180" s="14">
        <v>4.4289856335666199E-2</v>
      </c>
      <c r="BQ180" s="14"/>
      <c r="BR180" s="14">
        <v>3.6156267795125797E-2</v>
      </c>
      <c r="BS180" s="14">
        <v>4.8572406260914497E-2</v>
      </c>
      <c r="BT180" s="14">
        <v>3.0959803584107499E-2</v>
      </c>
    </row>
    <row r="181" spans="2:72" x14ac:dyDescent="0.25">
      <c r="B181" t="s">
        <v>92</v>
      </c>
      <c r="C181" s="14">
        <v>7.7391318567216802E-2</v>
      </c>
      <c r="D181" s="14">
        <v>5.9371580802766999E-2</v>
      </c>
      <c r="E181" s="14">
        <v>9.4588461788531905E-2</v>
      </c>
      <c r="F181" s="14"/>
      <c r="G181" s="14">
        <v>8.0740897839295306E-2</v>
      </c>
      <c r="H181" s="14">
        <v>0.104490115125515</v>
      </c>
      <c r="I181" s="14">
        <v>8.8114818023518102E-2</v>
      </c>
      <c r="J181" s="14">
        <v>3.9044557065164402E-2</v>
      </c>
      <c r="K181" s="14">
        <v>7.7493272720461207E-2</v>
      </c>
      <c r="L181" s="14">
        <v>7.5475930357872895E-2</v>
      </c>
      <c r="M181" s="14"/>
      <c r="N181" s="14">
        <v>5.1382370902446399E-2</v>
      </c>
      <c r="O181" s="14">
        <v>8.5555720945813402E-2</v>
      </c>
      <c r="P181" s="14">
        <v>6.8148042147785901E-2</v>
      </c>
      <c r="Q181" s="14">
        <v>0.102534397970252</v>
      </c>
      <c r="R181" s="14"/>
      <c r="S181" s="14">
        <v>0.10441727774279599</v>
      </c>
      <c r="T181" s="14">
        <v>6.5416723289991596E-2</v>
      </c>
      <c r="U181" s="14">
        <v>0.115214571495571</v>
      </c>
      <c r="V181" s="14">
        <v>3.0823201897650299E-2</v>
      </c>
      <c r="W181" s="14">
        <v>6.3797378072483299E-2</v>
      </c>
      <c r="X181" s="14">
        <v>5.3428780251450002E-2</v>
      </c>
      <c r="Y181" s="14">
        <v>8.0320525738558496E-2</v>
      </c>
      <c r="Z181" s="14">
        <v>0.12483560973978899</v>
      </c>
      <c r="AA181" s="14">
        <v>6.1230521148436801E-2</v>
      </c>
      <c r="AB181" s="14">
        <v>6.8105482716274396E-2</v>
      </c>
      <c r="AC181" s="14">
        <v>9.8406418511263694E-2</v>
      </c>
      <c r="AD181" s="14">
        <v>0.12639212953585099</v>
      </c>
      <c r="AE181" s="14"/>
      <c r="AF181" s="14">
        <v>5.0560670134738597E-2</v>
      </c>
      <c r="AG181" s="14">
        <v>0.117150763333178</v>
      </c>
      <c r="AH181" s="14">
        <v>0.1044489525508</v>
      </c>
      <c r="AI181" s="14">
        <v>5.9422289736402602E-2</v>
      </c>
      <c r="AJ181" s="14">
        <v>0.103547566666377</v>
      </c>
      <c r="AK181" s="14">
        <v>4.87514447660711E-2</v>
      </c>
      <c r="AL181" s="14">
        <v>0.103220585120482</v>
      </c>
      <c r="AM181" s="14">
        <v>5.6749862956948303E-2</v>
      </c>
      <c r="AN181" s="14">
        <v>4.27999391048682E-2</v>
      </c>
      <c r="AO181" s="14">
        <v>5.6801623430986797E-2</v>
      </c>
      <c r="AP181" s="14">
        <v>5.7185116135366601E-2</v>
      </c>
      <c r="AQ181" s="14">
        <v>6.1034188855367301E-2</v>
      </c>
      <c r="AR181" s="14">
        <v>7.1555175390158807E-2</v>
      </c>
      <c r="AS181" s="14">
        <v>0</v>
      </c>
      <c r="AT181" s="14">
        <v>2.2413503440907E-2</v>
      </c>
      <c r="AU181" s="14">
        <v>7.1130232134151997E-2</v>
      </c>
      <c r="AV181" s="14"/>
      <c r="AW181" s="14">
        <v>7.2498312005926505E-2</v>
      </c>
      <c r="AX181" s="14">
        <v>8.3862309048629596E-2</v>
      </c>
      <c r="AY181" s="14"/>
      <c r="AZ181" s="14">
        <v>6.20385351520591E-2</v>
      </c>
      <c r="BA181" s="14">
        <v>7.31295072176988E-2</v>
      </c>
      <c r="BB181" s="14" t="s">
        <v>98</v>
      </c>
      <c r="BC181" s="14">
        <v>9.9698268164197898E-2</v>
      </c>
      <c r="BD181" s="14">
        <v>4.9516550189027599E-2</v>
      </c>
      <c r="BE181" s="14">
        <v>0.100673343096152</v>
      </c>
      <c r="BF181" s="14">
        <v>0.187506567020302</v>
      </c>
      <c r="BG181" s="14"/>
      <c r="BH181" s="14">
        <v>6.2843288357966404E-2</v>
      </c>
      <c r="BI181" s="14">
        <v>7.3143183222761296E-2</v>
      </c>
      <c r="BJ181" s="14">
        <v>0.11567008103012</v>
      </c>
      <c r="BK181" s="14"/>
      <c r="BL181" s="14">
        <v>5.1152573729021003E-2</v>
      </c>
      <c r="BM181" s="14">
        <v>7.6149122131596705E-2</v>
      </c>
      <c r="BN181" s="14">
        <v>7.4388298892703195E-2</v>
      </c>
      <c r="BO181" s="14">
        <v>3.8071523346024802E-2</v>
      </c>
      <c r="BP181" s="14">
        <v>0.134055030234254</v>
      </c>
      <c r="BQ181" s="14"/>
      <c r="BR181" s="14">
        <v>4.05852591613486E-2</v>
      </c>
      <c r="BS181" s="14">
        <v>6.4641593004970105E-2</v>
      </c>
      <c r="BT181" s="14">
        <v>5.42984357130726E-2</v>
      </c>
    </row>
    <row r="182" spans="2:72" x14ac:dyDescent="0.25">
      <c r="B182" t="s">
        <v>130</v>
      </c>
      <c r="C182" s="14">
        <v>0.49353273742701598</v>
      </c>
      <c r="D182" s="14">
        <v>0.52933972269844098</v>
      </c>
      <c r="E182" s="14">
        <v>0.459014433233361</v>
      </c>
      <c r="F182" s="14"/>
      <c r="G182" s="14">
        <v>0.47477686590920298</v>
      </c>
      <c r="H182" s="14">
        <v>0.429387844388538</v>
      </c>
      <c r="I182" s="14">
        <v>0.50645125935853397</v>
      </c>
      <c r="J182" s="14">
        <v>0.53985984129240605</v>
      </c>
      <c r="K182" s="14">
        <v>0.55051875701578301</v>
      </c>
      <c r="L182" s="14">
        <v>0.47181308080733803</v>
      </c>
      <c r="M182" s="14"/>
      <c r="N182" s="14">
        <v>0.56913936389016895</v>
      </c>
      <c r="O182" s="14">
        <v>0.50014072452913005</v>
      </c>
      <c r="P182" s="14">
        <v>0.50074555750756999</v>
      </c>
      <c r="Q182" s="14">
        <v>0.40038958593989199</v>
      </c>
      <c r="R182" s="14"/>
      <c r="S182" s="14">
        <v>0.46999097187287098</v>
      </c>
      <c r="T182" s="14">
        <v>0.53578470730223604</v>
      </c>
      <c r="U182" s="14">
        <v>0.53882793115396499</v>
      </c>
      <c r="V182" s="14">
        <v>0.55391360715041305</v>
      </c>
      <c r="W182" s="14">
        <v>0.49639244598335303</v>
      </c>
      <c r="X182" s="14">
        <v>0.49508640071960702</v>
      </c>
      <c r="Y182" s="14">
        <v>0.49781573144401697</v>
      </c>
      <c r="Z182" s="14">
        <v>0.51963514274925804</v>
      </c>
      <c r="AA182" s="14">
        <v>0.47683844568088801</v>
      </c>
      <c r="AB182" s="14">
        <v>0.49447748586276202</v>
      </c>
      <c r="AC182" s="14">
        <v>0.35477062636874002</v>
      </c>
      <c r="AD182" s="14">
        <v>0.35012997753564001</v>
      </c>
      <c r="AE182" s="14"/>
      <c r="AF182" s="14">
        <v>0.42015012287314901</v>
      </c>
      <c r="AG182" s="14">
        <v>0.36837448596643002</v>
      </c>
      <c r="AH182" s="14">
        <v>0.41957616769870598</v>
      </c>
      <c r="AI182" s="14">
        <v>0.46849993599815698</v>
      </c>
      <c r="AJ182" s="14">
        <v>0.484858744658756</v>
      </c>
      <c r="AK182" s="14">
        <v>0.51460707886971002</v>
      </c>
      <c r="AL182" s="14">
        <v>0.53580333276490399</v>
      </c>
      <c r="AM182" s="14">
        <v>0.51451999684132399</v>
      </c>
      <c r="AN182" s="14">
        <v>0.55783857499912004</v>
      </c>
      <c r="AO182" s="14">
        <v>0.58010335380148004</v>
      </c>
      <c r="AP182" s="14">
        <v>0.503098285407241</v>
      </c>
      <c r="AQ182" s="14">
        <v>0.47552775215360399</v>
      </c>
      <c r="AR182" s="14">
        <v>0.63859460538457602</v>
      </c>
      <c r="AS182" s="14">
        <v>0.59986279108323404</v>
      </c>
      <c r="AT182" s="14">
        <v>0.53562869955966497</v>
      </c>
      <c r="AU182" s="14">
        <v>0.61982797298001602</v>
      </c>
      <c r="AV182" s="14"/>
      <c r="AW182" s="14">
        <v>0.49393448759907799</v>
      </c>
      <c r="AX182" s="14">
        <v>0.49300142370267303</v>
      </c>
      <c r="AY182" s="14"/>
      <c r="AZ182" s="14">
        <v>0.52471574920886999</v>
      </c>
      <c r="BA182" s="14">
        <v>0.54611923974474796</v>
      </c>
      <c r="BB182" s="14" t="s">
        <v>98</v>
      </c>
      <c r="BC182" s="14">
        <v>0.40110796253061898</v>
      </c>
      <c r="BD182" s="14">
        <v>0.42745133175021799</v>
      </c>
      <c r="BE182" s="14">
        <v>0.43842704025448098</v>
      </c>
      <c r="BF182" s="14">
        <v>0.42125829994657998</v>
      </c>
      <c r="BG182" s="14"/>
      <c r="BH182" s="14">
        <v>0.51567957957659405</v>
      </c>
      <c r="BI182" s="14">
        <v>0.51019278504254595</v>
      </c>
      <c r="BJ182" s="14">
        <v>0.394119861172542</v>
      </c>
      <c r="BK182" s="14"/>
      <c r="BL182" s="14">
        <v>0.55236673917840495</v>
      </c>
      <c r="BM182" s="14">
        <v>0.50082691769296594</v>
      </c>
      <c r="BN182" s="14">
        <v>0.54173723963116205</v>
      </c>
      <c r="BO182" s="14">
        <v>0.39945697960690302</v>
      </c>
      <c r="BP182" s="14">
        <v>0.38487778360462899</v>
      </c>
      <c r="BQ182" s="14"/>
      <c r="BR182" s="14">
        <v>0.58724888697410005</v>
      </c>
      <c r="BS182" s="14">
        <v>0.490644834800323</v>
      </c>
      <c r="BT182" s="14">
        <v>0.52488232727075801</v>
      </c>
    </row>
    <row r="183" spans="2:72" x14ac:dyDescent="0.25">
      <c r="B183" t="s">
        <v>131</v>
      </c>
      <c r="C183" s="14">
        <v>0.154820747294239</v>
      </c>
      <c r="D183" s="14">
        <v>0.144918872220272</v>
      </c>
      <c r="E183" s="14">
        <v>0.162532836131976</v>
      </c>
      <c r="F183" s="14"/>
      <c r="G183" s="14">
        <v>0.15446119762736499</v>
      </c>
      <c r="H183" s="14">
        <v>0.18903925511389999</v>
      </c>
      <c r="I183" s="14">
        <v>0.14706038716042</v>
      </c>
      <c r="J183" s="14">
        <v>0.139214410981675</v>
      </c>
      <c r="K183" s="14">
        <v>0.139578598614818</v>
      </c>
      <c r="L183" s="14">
        <v>0.15650874775710899</v>
      </c>
      <c r="M183" s="14"/>
      <c r="N183" s="14">
        <v>0.150715959893127</v>
      </c>
      <c r="O183" s="14">
        <v>0.161150828405111</v>
      </c>
      <c r="P183" s="14">
        <v>0.12914082688432801</v>
      </c>
      <c r="Q183" s="14">
        <v>0.17364746657712499</v>
      </c>
      <c r="R183" s="14"/>
      <c r="S183" s="14">
        <v>0.12375847785315</v>
      </c>
      <c r="T183" s="14">
        <v>0.13716916333772899</v>
      </c>
      <c r="U183" s="14">
        <v>0.13634273999893301</v>
      </c>
      <c r="V183" s="14">
        <v>0.124311704168124</v>
      </c>
      <c r="W183" s="14">
        <v>0.15643187531510999</v>
      </c>
      <c r="X183" s="14">
        <v>0.14298488288122699</v>
      </c>
      <c r="Y183" s="14">
        <v>0.179938657432412</v>
      </c>
      <c r="Z183" s="14">
        <v>0.13548424509932699</v>
      </c>
      <c r="AA183" s="14">
        <v>0.172291558622791</v>
      </c>
      <c r="AB183" s="14">
        <v>0.18254550491398799</v>
      </c>
      <c r="AC183" s="14">
        <v>0.19940267899420699</v>
      </c>
      <c r="AD183" s="14">
        <v>0.28689582302922501</v>
      </c>
      <c r="AE183" s="14"/>
      <c r="AF183" s="14">
        <v>0.13029453881525399</v>
      </c>
      <c r="AG183" s="14">
        <v>0.184631734503757</v>
      </c>
      <c r="AH183" s="14">
        <v>0.19230573657614899</v>
      </c>
      <c r="AI183" s="14">
        <v>0.15416638453677201</v>
      </c>
      <c r="AJ183" s="14">
        <v>0.120254760743936</v>
      </c>
      <c r="AK183" s="14">
        <v>0.10876965170649699</v>
      </c>
      <c r="AL183" s="14">
        <v>0.140882503694225</v>
      </c>
      <c r="AM183" s="14">
        <v>0.27180217557090097</v>
      </c>
      <c r="AN183" s="14">
        <v>0.16407192646722299</v>
      </c>
      <c r="AO183" s="14">
        <v>0.134196798905488</v>
      </c>
      <c r="AP183" s="14">
        <v>0.16087971981219101</v>
      </c>
      <c r="AQ183" s="14">
        <v>0.18738852282870699</v>
      </c>
      <c r="AR183" s="14">
        <v>0.10064796402846</v>
      </c>
      <c r="AS183" s="14">
        <v>0.13464453060953399</v>
      </c>
      <c r="AT183" s="14">
        <v>0.15451804413526399</v>
      </c>
      <c r="AU183" s="14">
        <v>8.8136162414295699E-2</v>
      </c>
      <c r="AV183" s="14"/>
      <c r="AW183" s="14">
        <v>0.16165762497264899</v>
      </c>
      <c r="AX183" s="14">
        <v>0.14577899150965001</v>
      </c>
      <c r="AY183" s="14"/>
      <c r="AZ183" s="14">
        <v>0.15046227494643599</v>
      </c>
      <c r="BA183" s="14">
        <v>0.14033953327606499</v>
      </c>
      <c r="BB183" s="14" t="s">
        <v>98</v>
      </c>
      <c r="BC183" s="14">
        <v>0.20551028607116301</v>
      </c>
      <c r="BD183" s="14">
        <v>0.195690933519446</v>
      </c>
      <c r="BE183" s="14">
        <v>0.15974214353931199</v>
      </c>
      <c r="BF183" s="14">
        <v>6.3509706291709905E-2</v>
      </c>
      <c r="BG183" s="14"/>
      <c r="BH183" s="14">
        <v>0.15947935173320699</v>
      </c>
      <c r="BI183" s="14">
        <v>0.14865269331797801</v>
      </c>
      <c r="BJ183" s="14">
        <v>0.17772209078686699</v>
      </c>
      <c r="BK183" s="14"/>
      <c r="BL183" s="14">
        <v>0.14066993472063899</v>
      </c>
      <c r="BM183" s="14">
        <v>0.162574041542179</v>
      </c>
      <c r="BN183" s="14">
        <v>0.110915393323745</v>
      </c>
      <c r="BO183" s="14">
        <v>0.272458721870041</v>
      </c>
      <c r="BP183" s="14">
        <v>0.17582623919026</v>
      </c>
      <c r="BQ183" s="14"/>
      <c r="BR183" s="14">
        <v>0.12674319838138301</v>
      </c>
      <c r="BS183" s="14">
        <v>0.17551398942299101</v>
      </c>
      <c r="BT183" s="14">
        <v>0.13262800532847299</v>
      </c>
    </row>
    <row r="184" spans="2:72" x14ac:dyDescent="0.25">
      <c r="B184" t="s">
        <v>132</v>
      </c>
      <c r="C184" s="14">
        <v>0.33871199013277797</v>
      </c>
      <c r="D184" s="14">
        <v>0.38442085047816899</v>
      </c>
      <c r="E184" s="14">
        <v>0.296481597101386</v>
      </c>
      <c r="F184" s="14"/>
      <c r="G184" s="14">
        <v>0.320315668281838</v>
      </c>
      <c r="H184" s="14">
        <v>0.24034858927463801</v>
      </c>
      <c r="I184" s="14">
        <v>0.359390872198114</v>
      </c>
      <c r="J184" s="14">
        <v>0.40064543031073102</v>
      </c>
      <c r="K184" s="14">
        <v>0.41094015840096498</v>
      </c>
      <c r="L184" s="14">
        <v>0.31530433305022898</v>
      </c>
      <c r="M184" s="14"/>
      <c r="N184" s="14">
        <v>0.41842340399704098</v>
      </c>
      <c r="O184" s="14">
        <v>0.33898989612401897</v>
      </c>
      <c r="P184" s="14">
        <v>0.37160473062324201</v>
      </c>
      <c r="Q184" s="14">
        <v>0.226742119362768</v>
      </c>
      <c r="R184" s="14"/>
      <c r="S184" s="14">
        <v>0.346232494019721</v>
      </c>
      <c r="T184" s="14">
        <v>0.39861554396450599</v>
      </c>
      <c r="U184" s="14">
        <v>0.40248519115503201</v>
      </c>
      <c r="V184" s="14">
        <v>0.42960190298228901</v>
      </c>
      <c r="W184" s="14">
        <v>0.33996057066824298</v>
      </c>
      <c r="X184" s="14">
        <v>0.35210151783838001</v>
      </c>
      <c r="Y184" s="14">
        <v>0.31787707401160498</v>
      </c>
      <c r="Z184" s="14">
        <v>0.38415089764993099</v>
      </c>
      <c r="AA184" s="14">
        <v>0.30454688705809702</v>
      </c>
      <c r="AB184" s="14">
        <v>0.311931980948774</v>
      </c>
      <c r="AC184" s="14">
        <v>0.15536794737453299</v>
      </c>
      <c r="AD184" s="14">
        <v>6.3234154506414994E-2</v>
      </c>
      <c r="AE184" s="14"/>
      <c r="AF184" s="14">
        <v>0.28985558405789502</v>
      </c>
      <c r="AG184" s="14">
        <v>0.18374275146267299</v>
      </c>
      <c r="AH184" s="14">
        <v>0.22727043112255699</v>
      </c>
      <c r="AI184" s="14">
        <v>0.31433355146138497</v>
      </c>
      <c r="AJ184" s="14">
        <v>0.36460398391482002</v>
      </c>
      <c r="AK184" s="14">
        <v>0.40583742716321303</v>
      </c>
      <c r="AL184" s="14">
        <v>0.39492082907067899</v>
      </c>
      <c r="AM184" s="14">
        <v>0.24271782127042199</v>
      </c>
      <c r="AN184" s="14">
        <v>0.39376664853189702</v>
      </c>
      <c r="AO184" s="14">
        <v>0.44590655489599301</v>
      </c>
      <c r="AP184" s="14">
        <v>0.34221856559504998</v>
      </c>
      <c r="AQ184" s="14">
        <v>0.28813922932489699</v>
      </c>
      <c r="AR184" s="14">
        <v>0.53794664135611603</v>
      </c>
      <c r="AS184" s="14">
        <v>0.46521826047370002</v>
      </c>
      <c r="AT184" s="14">
        <v>0.38111065542440098</v>
      </c>
      <c r="AU184" s="14">
        <v>0.53169181056572101</v>
      </c>
      <c r="AV184" s="14"/>
      <c r="AW184" s="14">
        <v>0.33227686262642903</v>
      </c>
      <c r="AX184" s="14">
        <v>0.34722243219302301</v>
      </c>
      <c r="AY184" s="14"/>
      <c r="AZ184" s="14">
        <v>0.37425347426243299</v>
      </c>
      <c r="BA184" s="14">
        <v>0.405779706468683</v>
      </c>
      <c r="BB184" s="14" t="s">
        <v>98</v>
      </c>
      <c r="BC184" s="14">
        <v>0.195597676459457</v>
      </c>
      <c r="BD184" s="14">
        <v>0.23176039823077299</v>
      </c>
      <c r="BE184" s="14">
        <v>0.27868489671516899</v>
      </c>
      <c r="BF184" s="14">
        <v>0.35774859365487099</v>
      </c>
      <c r="BG184" s="14"/>
      <c r="BH184" s="14">
        <v>0.35620022784338701</v>
      </c>
      <c r="BI184" s="14">
        <v>0.36154009172456902</v>
      </c>
      <c r="BJ184" s="14">
        <v>0.21639777038567501</v>
      </c>
      <c r="BK184" s="14"/>
      <c r="BL184" s="14">
        <v>0.41169680445776602</v>
      </c>
      <c r="BM184" s="14">
        <v>0.33825287615078697</v>
      </c>
      <c r="BN184" s="14">
        <v>0.43082184630741699</v>
      </c>
      <c r="BO184" s="14">
        <v>0.12699825773686199</v>
      </c>
      <c r="BP184" s="14">
        <v>0.20905154441436899</v>
      </c>
      <c r="BQ184" s="14"/>
      <c r="BR184" s="14">
        <v>0.46050568859271701</v>
      </c>
      <c r="BS184" s="14">
        <v>0.31513084537733199</v>
      </c>
      <c r="BT184" s="14">
        <v>0.39225432194228499</v>
      </c>
    </row>
    <row r="185" spans="2:72" x14ac:dyDescent="0.2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row>
    <row r="186" spans="2:72" x14ac:dyDescent="0.25">
      <c r="B186" s="6" t="s">
        <v>173</v>
      </c>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row>
    <row r="187" spans="2:72" x14ac:dyDescent="0.25">
      <c r="B187" s="23" t="s">
        <v>96</v>
      </c>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row>
    <row r="188" spans="2:72" x14ac:dyDescent="0.25">
      <c r="B188" t="s">
        <v>125</v>
      </c>
      <c r="C188" s="14">
        <v>0.191376902060856</v>
      </c>
      <c r="D188" s="14">
        <v>0.207537456837842</v>
      </c>
      <c r="E188" s="14">
        <v>0.17437572737411899</v>
      </c>
      <c r="F188" s="14"/>
      <c r="G188" s="14">
        <v>0.213148996454946</v>
      </c>
      <c r="H188" s="14">
        <v>0.25854331066905301</v>
      </c>
      <c r="I188" s="14">
        <v>0.222707440093833</v>
      </c>
      <c r="J188" s="14">
        <v>0.211695833186446</v>
      </c>
      <c r="K188" s="14">
        <v>0.15196897441287099</v>
      </c>
      <c r="L188" s="14">
        <v>0.106662292518528</v>
      </c>
      <c r="M188" s="14"/>
      <c r="N188" s="14">
        <v>0.17059841861610001</v>
      </c>
      <c r="O188" s="14">
        <v>0.20558625194962399</v>
      </c>
      <c r="P188" s="14">
        <v>0.164187107811645</v>
      </c>
      <c r="Q188" s="14">
        <v>0.224203584748283</v>
      </c>
      <c r="R188" s="14"/>
      <c r="S188" s="14">
        <v>0.23252162624425901</v>
      </c>
      <c r="T188" s="14">
        <v>0.183078613154465</v>
      </c>
      <c r="U188" s="14">
        <v>0.19285321844393999</v>
      </c>
      <c r="V188" s="14">
        <v>0.116844293436138</v>
      </c>
      <c r="W188" s="14">
        <v>0.197632446010549</v>
      </c>
      <c r="X188" s="14">
        <v>0.16547583757231499</v>
      </c>
      <c r="Y188" s="14">
        <v>0.20967807640017899</v>
      </c>
      <c r="Z188" s="14">
        <v>0.30133331135373098</v>
      </c>
      <c r="AA188" s="14">
        <v>0.22466423905979599</v>
      </c>
      <c r="AB188" s="14">
        <v>0.113272457669961</v>
      </c>
      <c r="AC188" s="14">
        <v>0.24020574427397601</v>
      </c>
      <c r="AD188" s="14">
        <v>0.15302607839100299</v>
      </c>
      <c r="AE188" s="14"/>
      <c r="AF188" s="14">
        <v>0.17699768335534799</v>
      </c>
      <c r="AG188" s="14">
        <v>0.28050990229551698</v>
      </c>
      <c r="AH188" s="14">
        <v>0.195895190642285</v>
      </c>
      <c r="AI188" s="14">
        <v>0.18388032474632901</v>
      </c>
      <c r="AJ188" s="14">
        <v>0.18988772980431801</v>
      </c>
      <c r="AK188" s="14">
        <v>0.187998357190645</v>
      </c>
      <c r="AL188" s="14">
        <v>0.164703791603179</v>
      </c>
      <c r="AM188" s="14">
        <v>0.247789564276573</v>
      </c>
      <c r="AN188" s="14">
        <v>0.17735002838163599</v>
      </c>
      <c r="AO188" s="14">
        <v>0.23394489226690701</v>
      </c>
      <c r="AP188" s="14">
        <v>0.21004625844333999</v>
      </c>
      <c r="AQ188" s="14">
        <v>0.128675706966276</v>
      </c>
      <c r="AR188" s="14">
        <v>0.150548742109334</v>
      </c>
      <c r="AS188" s="14">
        <v>0.19917805531890301</v>
      </c>
      <c r="AT188" s="14">
        <v>0.106157827957189</v>
      </c>
      <c r="AU188" s="14">
        <v>0.194268924298266</v>
      </c>
      <c r="AV188" s="14"/>
      <c r="AW188" s="14">
        <v>0.187202619216501</v>
      </c>
      <c r="AX188" s="14">
        <v>0.19689738199772</v>
      </c>
      <c r="AY188" s="14"/>
      <c r="AZ188" s="14">
        <v>0.13475358943110399</v>
      </c>
      <c r="BA188" s="14">
        <v>0.200382782622161</v>
      </c>
      <c r="BB188" s="14" t="s">
        <v>98</v>
      </c>
      <c r="BC188" s="14">
        <v>0.28923319263299602</v>
      </c>
      <c r="BD188" s="14">
        <v>0.223013361574006</v>
      </c>
      <c r="BE188" s="14">
        <v>0.23623145032679699</v>
      </c>
      <c r="BF188" s="14">
        <v>0.20105879413198799</v>
      </c>
      <c r="BG188" s="14"/>
      <c r="BH188" s="14">
        <v>0.188835918836567</v>
      </c>
      <c r="BI188" s="14">
        <v>0.189356875578956</v>
      </c>
      <c r="BJ188" s="14">
        <v>0.198515405118741</v>
      </c>
      <c r="BK188" s="14"/>
      <c r="BL188" s="14">
        <v>0.161176993141254</v>
      </c>
      <c r="BM188" s="14">
        <v>0.24420482376695099</v>
      </c>
      <c r="BN188" s="14">
        <v>0.15832359535631799</v>
      </c>
      <c r="BO188" s="14">
        <v>0.12409339752920499</v>
      </c>
      <c r="BP188" s="14">
        <v>0.18046133108552201</v>
      </c>
      <c r="BQ188" s="14"/>
      <c r="BR188" s="14">
        <v>0.151909099347314</v>
      </c>
      <c r="BS188" s="14">
        <v>0.22869842898199799</v>
      </c>
      <c r="BT188" s="14">
        <v>0.162566986334893</v>
      </c>
    </row>
    <row r="189" spans="2:72" x14ac:dyDescent="0.25">
      <c r="B189" t="s">
        <v>126</v>
      </c>
      <c r="C189" s="14">
        <v>0.28957793692092798</v>
      </c>
      <c r="D189" s="14">
        <v>0.26444338985919602</v>
      </c>
      <c r="E189" s="14">
        <v>0.31383758635009801</v>
      </c>
      <c r="F189" s="14"/>
      <c r="G189" s="14">
        <v>0.354697819501542</v>
      </c>
      <c r="H189" s="14">
        <v>0.33354857427941498</v>
      </c>
      <c r="I189" s="14">
        <v>0.32561268204898203</v>
      </c>
      <c r="J189" s="14">
        <v>0.27533886552371101</v>
      </c>
      <c r="K189" s="14">
        <v>0.232131508507914</v>
      </c>
      <c r="L189" s="14">
        <v>0.23092480592039799</v>
      </c>
      <c r="M189" s="14"/>
      <c r="N189" s="14">
        <v>0.28469072596961997</v>
      </c>
      <c r="O189" s="14">
        <v>0.24721896644003299</v>
      </c>
      <c r="P189" s="14">
        <v>0.30747685730721802</v>
      </c>
      <c r="Q189" s="14">
        <v>0.32544266123497301</v>
      </c>
      <c r="R189" s="14"/>
      <c r="S189" s="14">
        <v>0.28291856135090399</v>
      </c>
      <c r="T189" s="14">
        <v>0.31397546839269203</v>
      </c>
      <c r="U189" s="14">
        <v>0.224312588929652</v>
      </c>
      <c r="V189" s="14">
        <v>0.30919657298083503</v>
      </c>
      <c r="W189" s="14">
        <v>0.26536527679510602</v>
      </c>
      <c r="X189" s="14">
        <v>0.34743846600210898</v>
      </c>
      <c r="Y189" s="14">
        <v>0.26295922852242798</v>
      </c>
      <c r="Z189" s="14">
        <v>0.211519206361729</v>
      </c>
      <c r="AA189" s="14">
        <v>0.27642759571366099</v>
      </c>
      <c r="AB189" s="14">
        <v>0.31176504250481701</v>
      </c>
      <c r="AC189" s="14">
        <v>0.31120150834729599</v>
      </c>
      <c r="AD189" s="14">
        <v>0.333403250135762</v>
      </c>
      <c r="AE189" s="14"/>
      <c r="AF189" s="14">
        <v>0.21643202167405201</v>
      </c>
      <c r="AG189" s="14">
        <v>0.224033459961934</v>
      </c>
      <c r="AH189" s="14">
        <v>0.33713090733811901</v>
      </c>
      <c r="AI189" s="14">
        <v>0.242836507056228</v>
      </c>
      <c r="AJ189" s="14">
        <v>0.32087169098287299</v>
      </c>
      <c r="AK189" s="14">
        <v>0.32711142856122999</v>
      </c>
      <c r="AL189" s="14">
        <v>0.33785352288061299</v>
      </c>
      <c r="AM189" s="14">
        <v>0.21533953637313599</v>
      </c>
      <c r="AN189" s="14">
        <v>0.30141701816546401</v>
      </c>
      <c r="AO189" s="14">
        <v>0.28237327788237698</v>
      </c>
      <c r="AP189" s="14">
        <v>0.247507458118295</v>
      </c>
      <c r="AQ189" s="14">
        <v>0.34100192100618598</v>
      </c>
      <c r="AR189" s="14">
        <v>0.22771144089279599</v>
      </c>
      <c r="AS189" s="14">
        <v>0.38990661442878199</v>
      </c>
      <c r="AT189" s="14">
        <v>0.409889165296835</v>
      </c>
      <c r="AU189" s="14">
        <v>0.31656205221163403</v>
      </c>
      <c r="AV189" s="14"/>
      <c r="AW189" s="14">
        <v>0.28670416754779499</v>
      </c>
      <c r="AX189" s="14">
        <v>0.29337849063496402</v>
      </c>
      <c r="AY189" s="14"/>
      <c r="AZ189" s="14">
        <v>0.244216361206295</v>
      </c>
      <c r="BA189" s="14">
        <v>0.30687618078954099</v>
      </c>
      <c r="BB189" s="14" t="s">
        <v>98</v>
      </c>
      <c r="BC189" s="14">
        <v>0.28488440418351002</v>
      </c>
      <c r="BD189" s="14">
        <v>0.37198055395801299</v>
      </c>
      <c r="BE189" s="14">
        <v>0.31014475456298501</v>
      </c>
      <c r="BF189" s="14">
        <v>0.301300834491741</v>
      </c>
      <c r="BG189" s="14"/>
      <c r="BH189" s="14">
        <v>0.26938374882657001</v>
      </c>
      <c r="BI189" s="14">
        <v>0.297664907123871</v>
      </c>
      <c r="BJ189" s="14">
        <v>0.29674313854304801</v>
      </c>
      <c r="BK189" s="14"/>
      <c r="BL189" s="14">
        <v>0.26295548246664202</v>
      </c>
      <c r="BM189" s="14">
        <v>0.321564435545033</v>
      </c>
      <c r="BN189" s="14">
        <v>0.322098051409136</v>
      </c>
      <c r="BO189" s="14">
        <v>0.18060004219084799</v>
      </c>
      <c r="BP189" s="14">
        <v>0.29047809632502403</v>
      </c>
      <c r="BQ189" s="14"/>
      <c r="BR189" s="14">
        <v>0.29024535486384001</v>
      </c>
      <c r="BS189" s="14">
        <v>0.30806277217127997</v>
      </c>
      <c r="BT189" s="14">
        <v>0.297416581202333</v>
      </c>
    </row>
    <row r="190" spans="2:72" x14ac:dyDescent="0.25">
      <c r="B190" t="s">
        <v>127</v>
      </c>
      <c r="C190" s="14">
        <v>0.179283705954594</v>
      </c>
      <c r="D190" s="14">
        <v>0.17918750962586</v>
      </c>
      <c r="E190" s="14">
        <v>0.17961154785546701</v>
      </c>
      <c r="F190" s="14"/>
      <c r="G190" s="14">
        <v>0.21312018228377599</v>
      </c>
      <c r="H190" s="14">
        <v>0.197965463956086</v>
      </c>
      <c r="I190" s="14">
        <v>0.19141751340349</v>
      </c>
      <c r="J190" s="14">
        <v>0.18390426565583901</v>
      </c>
      <c r="K190" s="14">
        <v>0.13615272210888699</v>
      </c>
      <c r="L190" s="14">
        <v>0.15670983056790699</v>
      </c>
      <c r="M190" s="14"/>
      <c r="N190" s="14">
        <v>0.151872522065057</v>
      </c>
      <c r="O190" s="14">
        <v>0.17860467149701201</v>
      </c>
      <c r="P190" s="14">
        <v>0.21907231171385</v>
      </c>
      <c r="Q190" s="14">
        <v>0.175104833536041</v>
      </c>
      <c r="R190" s="14"/>
      <c r="S190" s="14">
        <v>0.21641364417655501</v>
      </c>
      <c r="T190" s="14">
        <v>0.18071950497391501</v>
      </c>
      <c r="U190" s="14">
        <v>0.120362512384021</v>
      </c>
      <c r="V190" s="14">
        <v>0.182159910045363</v>
      </c>
      <c r="W190" s="14">
        <v>0.171180221504564</v>
      </c>
      <c r="X190" s="14">
        <v>0.21203421969595099</v>
      </c>
      <c r="Y190" s="14">
        <v>0.18582742365285199</v>
      </c>
      <c r="Z190" s="14">
        <v>0.15191786174354399</v>
      </c>
      <c r="AA190" s="14">
        <v>0.18772598226611101</v>
      </c>
      <c r="AB190" s="14">
        <v>0.17313138213309001</v>
      </c>
      <c r="AC190" s="14">
        <v>0.10525442982505399</v>
      </c>
      <c r="AD190" s="14">
        <v>0.19821988759987999</v>
      </c>
      <c r="AE190" s="14"/>
      <c r="AF190" s="14">
        <v>0.28683110071142498</v>
      </c>
      <c r="AG190" s="14">
        <v>0.20401444930336299</v>
      </c>
      <c r="AH190" s="14">
        <v>0.179290531622497</v>
      </c>
      <c r="AI190" s="14">
        <v>0.17670578201453899</v>
      </c>
      <c r="AJ190" s="14">
        <v>0.22496288302103601</v>
      </c>
      <c r="AK190" s="14">
        <v>0.19260024228381201</v>
      </c>
      <c r="AL190" s="14">
        <v>0.12895823978913901</v>
      </c>
      <c r="AM190" s="14">
        <v>0.18310495428031501</v>
      </c>
      <c r="AN190" s="14">
        <v>0.176442114294735</v>
      </c>
      <c r="AO190" s="14">
        <v>0.16985719813212999</v>
      </c>
      <c r="AP190" s="14">
        <v>0.13775005220176201</v>
      </c>
      <c r="AQ190" s="14">
        <v>0.15219883087967501</v>
      </c>
      <c r="AR190" s="14">
        <v>0.16344036371818499</v>
      </c>
      <c r="AS190" s="14">
        <v>0.127570242180406</v>
      </c>
      <c r="AT190" s="14">
        <v>0.18106398157901299</v>
      </c>
      <c r="AU190" s="14">
        <v>0.15137457881727601</v>
      </c>
      <c r="AV190" s="14"/>
      <c r="AW190" s="14">
        <v>0.166129328663953</v>
      </c>
      <c r="AX190" s="14">
        <v>0.196680341166585</v>
      </c>
      <c r="AY190" s="14"/>
      <c r="AZ190" s="14">
        <v>0.16829003070442</v>
      </c>
      <c r="BA190" s="14">
        <v>0.16860264457705601</v>
      </c>
      <c r="BB190" s="14" t="s">
        <v>98</v>
      </c>
      <c r="BC190" s="14">
        <v>0.166204165394607</v>
      </c>
      <c r="BD190" s="14">
        <v>0.197159538320127</v>
      </c>
      <c r="BE190" s="14">
        <v>0.19332205113210901</v>
      </c>
      <c r="BF190" s="14">
        <v>0.23059069403934901</v>
      </c>
      <c r="BG190" s="14"/>
      <c r="BH190" s="14">
        <v>0.16278928769704801</v>
      </c>
      <c r="BI190" s="14">
        <v>0.17829643261749301</v>
      </c>
      <c r="BJ190" s="14">
        <v>0.21545132106522799</v>
      </c>
      <c r="BK190" s="14"/>
      <c r="BL190" s="14">
        <v>0.160207376658655</v>
      </c>
      <c r="BM190" s="14">
        <v>0.182779610877427</v>
      </c>
      <c r="BN190" s="14">
        <v>0.14130647439648999</v>
      </c>
      <c r="BO190" s="14">
        <v>0.25249541265021902</v>
      </c>
      <c r="BP190" s="14">
        <v>0.20846759311607599</v>
      </c>
      <c r="BQ190" s="14"/>
      <c r="BR190" s="14">
        <v>0.17534466521414199</v>
      </c>
      <c r="BS190" s="14">
        <v>0.178673083444919</v>
      </c>
      <c r="BT190" s="14">
        <v>0.14739102021978401</v>
      </c>
    </row>
    <row r="191" spans="2:72" x14ac:dyDescent="0.25">
      <c r="B191" t="s">
        <v>128</v>
      </c>
      <c r="C191" s="14">
        <v>0.15621912849147099</v>
      </c>
      <c r="D191" s="14">
        <v>0.153728655646236</v>
      </c>
      <c r="E191" s="14">
        <v>0.15865750624550301</v>
      </c>
      <c r="F191" s="14"/>
      <c r="G191" s="14">
        <v>0.128690776961464</v>
      </c>
      <c r="H191" s="14">
        <v>5.1831064545535703E-2</v>
      </c>
      <c r="I191" s="14">
        <v>0.124184817218153</v>
      </c>
      <c r="J191" s="14">
        <v>0.16125344104870301</v>
      </c>
      <c r="K191" s="14">
        <v>0.18846958097189501</v>
      </c>
      <c r="L191" s="14">
        <v>0.259797701651105</v>
      </c>
      <c r="M191" s="14"/>
      <c r="N191" s="14">
        <v>0.18801602631230799</v>
      </c>
      <c r="O191" s="14">
        <v>0.16952137401359901</v>
      </c>
      <c r="P191" s="14">
        <v>0.13003266484735901</v>
      </c>
      <c r="Q191" s="14">
        <v>0.13156835488958199</v>
      </c>
      <c r="R191" s="14"/>
      <c r="S191" s="14">
        <v>0.117858799712644</v>
      </c>
      <c r="T191" s="14">
        <v>0.15250895153928901</v>
      </c>
      <c r="U191" s="14">
        <v>0.209955277440804</v>
      </c>
      <c r="V191" s="14">
        <v>0.16118839810725299</v>
      </c>
      <c r="W191" s="14">
        <v>0.14476910487018599</v>
      </c>
      <c r="X191" s="14">
        <v>0.12769032639710001</v>
      </c>
      <c r="Y191" s="14">
        <v>0.16298818087795</v>
      </c>
      <c r="Z191" s="14">
        <v>0.19479181084025901</v>
      </c>
      <c r="AA191" s="14">
        <v>0.14632981901568401</v>
      </c>
      <c r="AB191" s="14">
        <v>0.17958543618929201</v>
      </c>
      <c r="AC191" s="14">
        <v>0.19138797181442599</v>
      </c>
      <c r="AD191" s="14">
        <v>0.144170270648635</v>
      </c>
      <c r="AE191" s="14"/>
      <c r="AF191" s="14">
        <v>6.9860895964811195E-2</v>
      </c>
      <c r="AG191" s="14">
        <v>0.12385399518993701</v>
      </c>
      <c r="AH191" s="14">
        <v>0.16707910400647</v>
      </c>
      <c r="AI191" s="14">
        <v>0.21398154046333401</v>
      </c>
      <c r="AJ191" s="14">
        <v>0.12800855389128901</v>
      </c>
      <c r="AK191" s="14">
        <v>0.134735686238873</v>
      </c>
      <c r="AL191" s="14">
        <v>0.125240276910352</v>
      </c>
      <c r="AM191" s="14">
        <v>0.15148227242110199</v>
      </c>
      <c r="AN191" s="14">
        <v>0.158881300627744</v>
      </c>
      <c r="AO191" s="14">
        <v>0.12938339422301601</v>
      </c>
      <c r="AP191" s="14">
        <v>0.204397647056027</v>
      </c>
      <c r="AQ191" s="14">
        <v>0.147302269639774</v>
      </c>
      <c r="AR191" s="14">
        <v>0.26399332179013302</v>
      </c>
      <c r="AS191" s="14">
        <v>0.110010064438701</v>
      </c>
      <c r="AT191" s="14">
        <v>0.10893199638329799</v>
      </c>
      <c r="AU191" s="14">
        <v>0.18177541823571799</v>
      </c>
      <c r="AV191" s="14"/>
      <c r="AW191" s="14">
        <v>0.16019917379081799</v>
      </c>
      <c r="AX191" s="14">
        <v>0.15095552728328601</v>
      </c>
      <c r="AY191" s="14"/>
      <c r="AZ191" s="14">
        <v>0.20235565878387801</v>
      </c>
      <c r="BA191" s="14">
        <v>0.136954458777935</v>
      </c>
      <c r="BB191" s="14" t="s">
        <v>98</v>
      </c>
      <c r="BC191" s="14">
        <v>0.14926340683300801</v>
      </c>
      <c r="BD191" s="14">
        <v>0.120336935238082</v>
      </c>
      <c r="BE191" s="14">
        <v>0.122927391840291</v>
      </c>
      <c r="BF191" s="14">
        <v>0.12603609722501699</v>
      </c>
      <c r="BG191" s="14"/>
      <c r="BH191" s="14">
        <v>0.165795857308457</v>
      </c>
      <c r="BI191" s="14">
        <v>0.16746561306389199</v>
      </c>
      <c r="BJ191" s="14">
        <v>0.104705132303595</v>
      </c>
      <c r="BK191" s="14"/>
      <c r="BL191" s="14">
        <v>0.19714814355108101</v>
      </c>
      <c r="BM191" s="14">
        <v>0.13282446293434799</v>
      </c>
      <c r="BN191" s="14">
        <v>0.17107475888321899</v>
      </c>
      <c r="BO191" s="14">
        <v>0.163536022696918</v>
      </c>
      <c r="BP191" s="14">
        <v>9.9145414617771294E-2</v>
      </c>
      <c r="BQ191" s="14"/>
      <c r="BR191" s="14">
        <v>0.16550590047352701</v>
      </c>
      <c r="BS191" s="14">
        <v>0.14312035569227899</v>
      </c>
      <c r="BT191" s="14">
        <v>0.22142958807704799</v>
      </c>
    </row>
    <row r="192" spans="2:72" x14ac:dyDescent="0.25">
      <c r="B192" t="s">
        <v>129</v>
      </c>
      <c r="C192" s="14">
        <v>0.13662386438285101</v>
      </c>
      <c r="D192" s="14">
        <v>0.15552402041448399</v>
      </c>
      <c r="E192" s="14">
        <v>0.119100840284416</v>
      </c>
      <c r="F192" s="14"/>
      <c r="G192" s="14">
        <v>4.2581607265806599E-2</v>
      </c>
      <c r="H192" s="14">
        <v>9.1390323709815605E-2</v>
      </c>
      <c r="I192" s="14">
        <v>9.6706576293615204E-2</v>
      </c>
      <c r="J192" s="14">
        <v>0.13363267072622201</v>
      </c>
      <c r="K192" s="14">
        <v>0.21851801909485799</v>
      </c>
      <c r="L192" s="14">
        <v>0.21646305014821199</v>
      </c>
      <c r="M192" s="14"/>
      <c r="N192" s="14">
        <v>0.17735015736614701</v>
      </c>
      <c r="O192" s="14">
        <v>0.14133571906173101</v>
      </c>
      <c r="P192" s="14">
        <v>0.13451338000278401</v>
      </c>
      <c r="Q192" s="14">
        <v>8.4269904901311699E-2</v>
      </c>
      <c r="R192" s="14"/>
      <c r="S192" s="14">
        <v>0.111540355585203</v>
      </c>
      <c r="T192" s="14">
        <v>0.12896513853164099</v>
      </c>
      <c r="U192" s="14">
        <v>0.185329937911767</v>
      </c>
      <c r="V192" s="14">
        <v>0.18474362258385599</v>
      </c>
      <c r="W192" s="14">
        <v>0.18824058677649899</v>
      </c>
      <c r="X192" s="14">
        <v>0.105134998599015</v>
      </c>
      <c r="Y192" s="14">
        <v>0.143132245869737</v>
      </c>
      <c r="Z192" s="14">
        <v>5.6023924335574002E-2</v>
      </c>
      <c r="AA192" s="14">
        <v>0.119403615101028</v>
      </c>
      <c r="AB192" s="14">
        <v>0.15055055176527399</v>
      </c>
      <c r="AC192" s="14">
        <v>0.123394946335455</v>
      </c>
      <c r="AD192" s="14">
        <v>0.12072878961083799</v>
      </c>
      <c r="AE192" s="14"/>
      <c r="AF192" s="14">
        <v>0.16580776927772201</v>
      </c>
      <c r="AG192" s="14">
        <v>8.03409977118833E-2</v>
      </c>
      <c r="AH192" s="14">
        <v>6.6624023669862906E-2</v>
      </c>
      <c r="AI192" s="14">
        <v>0.15274818356526701</v>
      </c>
      <c r="AJ192" s="14">
        <v>9.3089129224169204E-2</v>
      </c>
      <c r="AK192" s="14">
        <v>0.10888883023328801</v>
      </c>
      <c r="AL192" s="14">
        <v>0.213820981200495</v>
      </c>
      <c r="AM192" s="14">
        <v>0.16443163966846</v>
      </c>
      <c r="AN192" s="14">
        <v>0.16065439793885</v>
      </c>
      <c r="AO192" s="14">
        <v>0.14498759571626199</v>
      </c>
      <c r="AP192" s="14">
        <v>0.17730170675037599</v>
      </c>
      <c r="AQ192" s="14">
        <v>0.176782747051699</v>
      </c>
      <c r="AR192" s="14">
        <v>0.13508892569275599</v>
      </c>
      <c r="AS192" s="14">
        <v>0.17333502363320799</v>
      </c>
      <c r="AT192" s="14">
        <v>0.193957028783665</v>
      </c>
      <c r="AU192" s="14">
        <v>0.113801543605348</v>
      </c>
      <c r="AV192" s="14"/>
      <c r="AW192" s="14">
        <v>0.156612785057304</v>
      </c>
      <c r="AX192" s="14">
        <v>0.11018856048577499</v>
      </c>
      <c r="AY192" s="14"/>
      <c r="AZ192" s="14">
        <v>0.21274687272669399</v>
      </c>
      <c r="BA192" s="14">
        <v>0.137260710751546</v>
      </c>
      <c r="BB192" s="14" t="s">
        <v>98</v>
      </c>
      <c r="BC192" s="14">
        <v>5.2228451255507298E-2</v>
      </c>
      <c r="BD192" s="14">
        <v>2.93637257805133E-2</v>
      </c>
      <c r="BE192" s="14">
        <v>9.5028781710809099E-2</v>
      </c>
      <c r="BF192" s="14">
        <v>3.3836403639262803E-2</v>
      </c>
      <c r="BG192" s="14"/>
      <c r="BH192" s="14">
        <v>0.17769336968023899</v>
      </c>
      <c r="BI192" s="14">
        <v>0.12412025102072601</v>
      </c>
      <c r="BJ192" s="14">
        <v>0.10356750076897001</v>
      </c>
      <c r="BK192" s="14"/>
      <c r="BL192" s="14">
        <v>0.19217090177339399</v>
      </c>
      <c r="BM192" s="14">
        <v>7.8500266129141294E-2</v>
      </c>
      <c r="BN192" s="14">
        <v>0.17529777704296001</v>
      </c>
      <c r="BO192" s="14">
        <v>0.27927512493280998</v>
      </c>
      <c r="BP192" s="14">
        <v>0.128219523080601</v>
      </c>
      <c r="BQ192" s="14"/>
      <c r="BR192" s="14">
        <v>0.19651934471010299</v>
      </c>
      <c r="BS192" s="14">
        <v>0.10371223402973299</v>
      </c>
      <c r="BT192" s="14">
        <v>0.137099194768634</v>
      </c>
    </row>
    <row r="193" spans="2:72" x14ac:dyDescent="0.25">
      <c r="B193" t="s">
        <v>92</v>
      </c>
      <c r="C193" s="14">
        <v>4.6918462189300403E-2</v>
      </c>
      <c r="D193" s="14">
        <v>3.9578967616381702E-2</v>
      </c>
      <c r="E193" s="14">
        <v>5.4416791890397102E-2</v>
      </c>
      <c r="F193" s="14"/>
      <c r="G193" s="14">
        <v>4.7760617532465299E-2</v>
      </c>
      <c r="H193" s="14">
        <v>6.6721262840095399E-2</v>
      </c>
      <c r="I193" s="14">
        <v>3.9370970941927402E-2</v>
      </c>
      <c r="J193" s="14">
        <v>3.41749238590792E-2</v>
      </c>
      <c r="K193" s="14">
        <v>7.2759194903574104E-2</v>
      </c>
      <c r="L193" s="14">
        <v>2.9442319193849899E-2</v>
      </c>
      <c r="M193" s="14"/>
      <c r="N193" s="14">
        <v>2.7472149670767901E-2</v>
      </c>
      <c r="O193" s="14">
        <v>5.7733017038000899E-2</v>
      </c>
      <c r="P193" s="14">
        <v>4.4717678317143697E-2</v>
      </c>
      <c r="Q193" s="14">
        <v>5.9410660689809103E-2</v>
      </c>
      <c r="R193" s="14"/>
      <c r="S193" s="14">
        <v>3.8747012930434498E-2</v>
      </c>
      <c r="T193" s="14">
        <v>4.0752323407998101E-2</v>
      </c>
      <c r="U193" s="14">
        <v>6.7186464889816402E-2</v>
      </c>
      <c r="V193" s="14">
        <v>4.5867202846554198E-2</v>
      </c>
      <c r="W193" s="14">
        <v>3.2812364043096502E-2</v>
      </c>
      <c r="X193" s="14">
        <v>4.2226151733508799E-2</v>
      </c>
      <c r="Y193" s="14">
        <v>3.5414844676854199E-2</v>
      </c>
      <c r="Z193" s="14">
        <v>8.44138853651622E-2</v>
      </c>
      <c r="AA193" s="14">
        <v>4.5448748843720098E-2</v>
      </c>
      <c r="AB193" s="14">
        <v>7.1695129737565699E-2</v>
      </c>
      <c r="AC193" s="14">
        <v>2.8555399403793098E-2</v>
      </c>
      <c r="AD193" s="14">
        <v>5.0451723613882601E-2</v>
      </c>
      <c r="AE193" s="14"/>
      <c r="AF193" s="14">
        <v>8.4070529016641096E-2</v>
      </c>
      <c r="AG193" s="14">
        <v>8.7247195537366207E-2</v>
      </c>
      <c r="AH193" s="14">
        <v>5.3980242720765903E-2</v>
      </c>
      <c r="AI193" s="14">
        <v>2.9847662154303099E-2</v>
      </c>
      <c r="AJ193" s="14">
        <v>4.3180013076315103E-2</v>
      </c>
      <c r="AK193" s="14">
        <v>4.8665455492152197E-2</v>
      </c>
      <c r="AL193" s="14">
        <v>2.9423187616222299E-2</v>
      </c>
      <c r="AM193" s="14">
        <v>3.7852032980412897E-2</v>
      </c>
      <c r="AN193" s="14">
        <v>2.5255140591570999E-2</v>
      </c>
      <c r="AO193" s="14">
        <v>3.9453641779309101E-2</v>
      </c>
      <c r="AP193" s="14">
        <v>2.2996877430200201E-2</v>
      </c>
      <c r="AQ193" s="14">
        <v>5.4038524456390298E-2</v>
      </c>
      <c r="AR193" s="14">
        <v>5.9217205796795999E-2</v>
      </c>
      <c r="AS193" s="14">
        <v>0</v>
      </c>
      <c r="AT193" s="14">
        <v>0</v>
      </c>
      <c r="AU193" s="14">
        <v>4.2217482831758697E-2</v>
      </c>
      <c r="AV193" s="14"/>
      <c r="AW193" s="14">
        <v>4.3151925723628901E-2</v>
      </c>
      <c r="AX193" s="14">
        <v>5.1899698431670603E-2</v>
      </c>
      <c r="AY193" s="14"/>
      <c r="AZ193" s="14">
        <v>3.7637487147608999E-2</v>
      </c>
      <c r="BA193" s="14">
        <v>4.99232224817606E-2</v>
      </c>
      <c r="BB193" s="14" t="s">
        <v>98</v>
      </c>
      <c r="BC193" s="14">
        <v>5.8186379700372201E-2</v>
      </c>
      <c r="BD193" s="14">
        <v>5.8145885129258799E-2</v>
      </c>
      <c r="BE193" s="14">
        <v>4.2345570427009302E-2</v>
      </c>
      <c r="BF193" s="14">
        <v>0.10717717647264199</v>
      </c>
      <c r="BG193" s="14"/>
      <c r="BH193" s="14">
        <v>3.5501817651119601E-2</v>
      </c>
      <c r="BI193" s="14">
        <v>4.3095920595061302E-2</v>
      </c>
      <c r="BJ193" s="14">
        <v>8.1017502200418701E-2</v>
      </c>
      <c r="BK193" s="14"/>
      <c r="BL193" s="14">
        <v>2.63411024089754E-2</v>
      </c>
      <c r="BM193" s="14">
        <v>4.0126400747098799E-2</v>
      </c>
      <c r="BN193" s="14">
        <v>3.18993429118773E-2</v>
      </c>
      <c r="BO193" s="14">
        <v>0</v>
      </c>
      <c r="BP193" s="14">
        <v>9.3228041775005002E-2</v>
      </c>
      <c r="BQ193" s="14"/>
      <c r="BR193" s="14">
        <v>2.0475635391074502E-2</v>
      </c>
      <c r="BS193" s="14">
        <v>3.7733125679791799E-2</v>
      </c>
      <c r="BT193" s="14">
        <v>3.4096629397308099E-2</v>
      </c>
    </row>
    <row r="194" spans="2:72" x14ac:dyDescent="0.25">
      <c r="B194" t="s">
        <v>130</v>
      </c>
      <c r="C194" s="14">
        <v>0.48095483898178398</v>
      </c>
      <c r="D194" s="14">
        <v>0.47198084669703799</v>
      </c>
      <c r="E194" s="14">
        <v>0.488213313724217</v>
      </c>
      <c r="F194" s="14"/>
      <c r="G194" s="14">
        <v>0.567846815956488</v>
      </c>
      <c r="H194" s="14">
        <v>0.59209188494846798</v>
      </c>
      <c r="I194" s="14">
        <v>0.548320122142815</v>
      </c>
      <c r="J194" s="14">
        <v>0.48703469871015698</v>
      </c>
      <c r="K194" s="14">
        <v>0.38410048292078502</v>
      </c>
      <c r="L194" s="14">
        <v>0.33758709843892598</v>
      </c>
      <c r="M194" s="14"/>
      <c r="N194" s="14">
        <v>0.45528914458572001</v>
      </c>
      <c r="O194" s="14">
        <v>0.45280521838965698</v>
      </c>
      <c r="P194" s="14">
        <v>0.47166396511886299</v>
      </c>
      <c r="Q194" s="14">
        <v>0.54964624598325595</v>
      </c>
      <c r="R194" s="14"/>
      <c r="S194" s="14">
        <v>0.51544018759516397</v>
      </c>
      <c r="T194" s="14">
        <v>0.49705408154715602</v>
      </c>
      <c r="U194" s="14">
        <v>0.41716580737359199</v>
      </c>
      <c r="V194" s="14">
        <v>0.42604086641697397</v>
      </c>
      <c r="W194" s="14">
        <v>0.46299772280565499</v>
      </c>
      <c r="X194" s="14">
        <v>0.51291430357442502</v>
      </c>
      <c r="Y194" s="14">
        <v>0.47263730492260703</v>
      </c>
      <c r="Z194" s="14">
        <v>0.51285251771546003</v>
      </c>
      <c r="AA194" s="14">
        <v>0.50109183477345698</v>
      </c>
      <c r="AB194" s="14">
        <v>0.42503750017477798</v>
      </c>
      <c r="AC194" s="14">
        <v>0.55140725262127199</v>
      </c>
      <c r="AD194" s="14">
        <v>0.48642932852676501</v>
      </c>
      <c r="AE194" s="14"/>
      <c r="AF194" s="14">
        <v>0.3934297050294</v>
      </c>
      <c r="AG194" s="14">
        <v>0.50454336225745</v>
      </c>
      <c r="AH194" s="14">
        <v>0.53302609798040401</v>
      </c>
      <c r="AI194" s="14">
        <v>0.42671683180255698</v>
      </c>
      <c r="AJ194" s="14">
        <v>0.51075942078719005</v>
      </c>
      <c r="AK194" s="14">
        <v>0.51510978575187505</v>
      </c>
      <c r="AL194" s="14">
        <v>0.50255731448379204</v>
      </c>
      <c r="AM194" s="14">
        <v>0.46312910064970902</v>
      </c>
      <c r="AN194" s="14">
        <v>0.47876704654710001</v>
      </c>
      <c r="AO194" s="14">
        <v>0.51631817014928305</v>
      </c>
      <c r="AP194" s="14">
        <v>0.45755371656163502</v>
      </c>
      <c r="AQ194" s="14">
        <v>0.46967762797246099</v>
      </c>
      <c r="AR194" s="14">
        <v>0.37826018300212999</v>
      </c>
      <c r="AS194" s="14">
        <v>0.58908466974768503</v>
      </c>
      <c r="AT194" s="14">
        <v>0.51604699325402403</v>
      </c>
      <c r="AU194" s="14">
        <v>0.51083097650989995</v>
      </c>
      <c r="AV194" s="14"/>
      <c r="AW194" s="14">
        <v>0.47390678676429698</v>
      </c>
      <c r="AX194" s="14">
        <v>0.49027587263268402</v>
      </c>
      <c r="AY194" s="14"/>
      <c r="AZ194" s="14">
        <v>0.37896995063739802</v>
      </c>
      <c r="BA194" s="14">
        <v>0.50725896341170196</v>
      </c>
      <c r="BB194" s="14" t="s">
        <v>98</v>
      </c>
      <c r="BC194" s="14">
        <v>0.57411759681650598</v>
      </c>
      <c r="BD194" s="14">
        <v>0.59499391553201897</v>
      </c>
      <c r="BE194" s="14">
        <v>0.546376204889782</v>
      </c>
      <c r="BF194" s="14">
        <v>0.50235962862372896</v>
      </c>
      <c r="BG194" s="14"/>
      <c r="BH194" s="14">
        <v>0.45821966766313699</v>
      </c>
      <c r="BI194" s="14">
        <v>0.48702178270282798</v>
      </c>
      <c r="BJ194" s="14">
        <v>0.49525854366178901</v>
      </c>
      <c r="BK194" s="14"/>
      <c r="BL194" s="14">
        <v>0.42413247560789502</v>
      </c>
      <c r="BM194" s="14">
        <v>0.56576925931198396</v>
      </c>
      <c r="BN194" s="14">
        <v>0.48042164676545401</v>
      </c>
      <c r="BO194" s="14">
        <v>0.30469343972005303</v>
      </c>
      <c r="BP194" s="14">
        <v>0.47093942741054601</v>
      </c>
      <c r="BQ194" s="14"/>
      <c r="BR194" s="14">
        <v>0.44215445421115401</v>
      </c>
      <c r="BS194" s="14">
        <v>0.53676120115327697</v>
      </c>
      <c r="BT194" s="14">
        <v>0.45998356753722602</v>
      </c>
    </row>
    <row r="195" spans="2:72" x14ac:dyDescent="0.25">
      <c r="B195" t="s">
        <v>131</v>
      </c>
      <c r="C195" s="14">
        <v>0.29284299287432197</v>
      </c>
      <c r="D195" s="14">
        <v>0.30925267606071999</v>
      </c>
      <c r="E195" s="14">
        <v>0.27775834652991899</v>
      </c>
      <c r="F195" s="14"/>
      <c r="G195" s="14">
        <v>0.17127238422727001</v>
      </c>
      <c r="H195" s="14">
        <v>0.143221388255351</v>
      </c>
      <c r="I195" s="14">
        <v>0.22089139351176801</v>
      </c>
      <c r="J195" s="14">
        <v>0.29488611177492502</v>
      </c>
      <c r="K195" s="14">
        <v>0.406987600066753</v>
      </c>
      <c r="L195" s="14">
        <v>0.47626075179931698</v>
      </c>
      <c r="M195" s="14"/>
      <c r="N195" s="14">
        <v>0.36536618367845503</v>
      </c>
      <c r="O195" s="14">
        <v>0.31085709307532999</v>
      </c>
      <c r="P195" s="14">
        <v>0.26454604485014299</v>
      </c>
      <c r="Q195" s="14">
        <v>0.21583825979089399</v>
      </c>
      <c r="R195" s="14"/>
      <c r="S195" s="14">
        <v>0.22939915529784699</v>
      </c>
      <c r="T195" s="14">
        <v>0.28147409007092999</v>
      </c>
      <c r="U195" s="14">
        <v>0.395285215352571</v>
      </c>
      <c r="V195" s="14">
        <v>0.34593202069110901</v>
      </c>
      <c r="W195" s="14">
        <v>0.33300969164668398</v>
      </c>
      <c r="X195" s="14">
        <v>0.232825324996115</v>
      </c>
      <c r="Y195" s="14">
        <v>0.30612042674768702</v>
      </c>
      <c r="Z195" s="14">
        <v>0.250815735175833</v>
      </c>
      <c r="AA195" s="14">
        <v>0.26573343411671102</v>
      </c>
      <c r="AB195" s="14">
        <v>0.330135987954566</v>
      </c>
      <c r="AC195" s="14">
        <v>0.31478291814988102</v>
      </c>
      <c r="AD195" s="14">
        <v>0.26489906025947202</v>
      </c>
      <c r="AE195" s="14"/>
      <c r="AF195" s="14">
        <v>0.23566866524253299</v>
      </c>
      <c r="AG195" s="14">
        <v>0.204194992901821</v>
      </c>
      <c r="AH195" s="14">
        <v>0.233703127676333</v>
      </c>
      <c r="AI195" s="14">
        <v>0.36672972402859999</v>
      </c>
      <c r="AJ195" s="14">
        <v>0.22109768311545899</v>
      </c>
      <c r="AK195" s="14">
        <v>0.24362451647216099</v>
      </c>
      <c r="AL195" s="14">
        <v>0.33906125811084697</v>
      </c>
      <c r="AM195" s="14">
        <v>0.31591391208956299</v>
      </c>
      <c r="AN195" s="14">
        <v>0.31953569856659397</v>
      </c>
      <c r="AO195" s="14">
        <v>0.274370989939277</v>
      </c>
      <c r="AP195" s="14">
        <v>0.38169935380640302</v>
      </c>
      <c r="AQ195" s="14">
        <v>0.32408501669147399</v>
      </c>
      <c r="AR195" s="14">
        <v>0.39908224748289001</v>
      </c>
      <c r="AS195" s="14">
        <v>0.283345088071909</v>
      </c>
      <c r="AT195" s="14">
        <v>0.30288902516696398</v>
      </c>
      <c r="AU195" s="14">
        <v>0.29557696184106602</v>
      </c>
      <c r="AV195" s="14"/>
      <c r="AW195" s="14">
        <v>0.31681195884812202</v>
      </c>
      <c r="AX195" s="14">
        <v>0.26114408776906001</v>
      </c>
      <c r="AY195" s="14"/>
      <c r="AZ195" s="14">
        <v>0.41510253151057203</v>
      </c>
      <c r="BA195" s="14">
        <v>0.274215169529481</v>
      </c>
      <c r="BB195" s="14" t="s">
        <v>98</v>
      </c>
      <c r="BC195" s="14">
        <v>0.201491858088515</v>
      </c>
      <c r="BD195" s="14">
        <v>0.149700661018595</v>
      </c>
      <c r="BE195" s="14">
        <v>0.2179561735511</v>
      </c>
      <c r="BF195" s="14">
        <v>0.15987250086427901</v>
      </c>
      <c r="BG195" s="14"/>
      <c r="BH195" s="14">
        <v>0.34348922698869599</v>
      </c>
      <c r="BI195" s="14">
        <v>0.29158586408461801</v>
      </c>
      <c r="BJ195" s="14">
        <v>0.20827263307256499</v>
      </c>
      <c r="BK195" s="14"/>
      <c r="BL195" s="14">
        <v>0.38931904532447398</v>
      </c>
      <c r="BM195" s="14">
        <v>0.21132472906349001</v>
      </c>
      <c r="BN195" s="14">
        <v>0.346372535926179</v>
      </c>
      <c r="BO195" s="14">
        <v>0.44281114762972801</v>
      </c>
      <c r="BP195" s="14">
        <v>0.22736493769837299</v>
      </c>
      <c r="BQ195" s="14"/>
      <c r="BR195" s="14">
        <v>0.36202524518363</v>
      </c>
      <c r="BS195" s="14">
        <v>0.246832589722012</v>
      </c>
      <c r="BT195" s="14">
        <v>0.35852878284568201</v>
      </c>
    </row>
    <row r="196" spans="2:72" x14ac:dyDescent="0.25">
      <c r="B196" t="s">
        <v>132</v>
      </c>
      <c r="C196" s="14">
        <v>0.18811184610746201</v>
      </c>
      <c r="D196" s="14">
        <v>0.162728170636318</v>
      </c>
      <c r="E196" s="14">
        <v>0.21045496719429799</v>
      </c>
      <c r="F196" s="14"/>
      <c r="G196" s="14">
        <v>0.39657443172921802</v>
      </c>
      <c r="H196" s="14">
        <v>0.44887049669311602</v>
      </c>
      <c r="I196" s="14">
        <v>0.32742872863104699</v>
      </c>
      <c r="J196" s="14">
        <v>0.19214858693523101</v>
      </c>
      <c r="K196" s="14">
        <v>-2.2887117145967799E-2</v>
      </c>
      <c r="L196" s="14">
        <v>-0.138673653360391</v>
      </c>
      <c r="M196" s="14"/>
      <c r="N196" s="14">
        <v>8.9922960907265301E-2</v>
      </c>
      <c r="O196" s="14">
        <v>0.14194812531432699</v>
      </c>
      <c r="P196" s="14">
        <v>0.20711792026872</v>
      </c>
      <c r="Q196" s="14">
        <v>0.33380798619236202</v>
      </c>
      <c r="R196" s="14"/>
      <c r="S196" s="14">
        <v>0.28604103229731698</v>
      </c>
      <c r="T196" s="14">
        <v>0.215579991476226</v>
      </c>
      <c r="U196" s="14">
        <v>2.1880592021021199E-2</v>
      </c>
      <c r="V196" s="14">
        <v>8.01088457258642E-2</v>
      </c>
      <c r="W196" s="14">
        <v>0.12998803115897001</v>
      </c>
      <c r="X196" s="14">
        <v>0.28008897857831</v>
      </c>
      <c r="Y196" s="14">
        <v>0.166516878174921</v>
      </c>
      <c r="Z196" s="14">
        <v>0.26203678253962698</v>
      </c>
      <c r="AA196" s="14">
        <v>0.23535840065674599</v>
      </c>
      <c r="AB196" s="14">
        <v>9.49015122202123E-2</v>
      </c>
      <c r="AC196" s="14">
        <v>0.236624334471391</v>
      </c>
      <c r="AD196" s="14">
        <v>0.221530268267293</v>
      </c>
      <c r="AE196" s="14"/>
      <c r="AF196" s="14">
        <v>0.15776103978686701</v>
      </c>
      <c r="AG196" s="14">
        <v>0.30034836935562997</v>
      </c>
      <c r="AH196" s="14">
        <v>0.29932297030407101</v>
      </c>
      <c r="AI196" s="14">
        <v>5.9987107773956598E-2</v>
      </c>
      <c r="AJ196" s="14">
        <v>0.28966173767173198</v>
      </c>
      <c r="AK196" s="14">
        <v>0.271485269279714</v>
      </c>
      <c r="AL196" s="14">
        <v>0.16349605637294501</v>
      </c>
      <c r="AM196" s="14">
        <v>0.14721518856014601</v>
      </c>
      <c r="AN196" s="14">
        <v>0.15923134798050601</v>
      </c>
      <c r="AO196" s="14">
        <v>0.241947180210006</v>
      </c>
      <c r="AP196" s="14">
        <v>7.5854362755232593E-2</v>
      </c>
      <c r="AQ196" s="14">
        <v>0.14559261128098799</v>
      </c>
      <c r="AR196" s="14">
        <v>-2.0822064480759999E-2</v>
      </c>
      <c r="AS196" s="14">
        <v>0.30573958167577697</v>
      </c>
      <c r="AT196" s="14">
        <v>0.21315796808706</v>
      </c>
      <c r="AU196" s="14">
        <v>0.21525401466883301</v>
      </c>
      <c r="AV196" s="14"/>
      <c r="AW196" s="14">
        <v>0.15709482791617499</v>
      </c>
      <c r="AX196" s="14">
        <v>0.22913178486362401</v>
      </c>
      <c r="AY196" s="14"/>
      <c r="AZ196" s="14">
        <v>-3.6132580873173802E-2</v>
      </c>
      <c r="BA196" s="14">
        <v>0.23304379388222099</v>
      </c>
      <c r="BB196" s="14" t="s">
        <v>98</v>
      </c>
      <c r="BC196" s="14">
        <v>0.37262573872799098</v>
      </c>
      <c r="BD196" s="14">
        <v>0.445293254513424</v>
      </c>
      <c r="BE196" s="14">
        <v>0.32842003133868303</v>
      </c>
      <c r="BF196" s="14">
        <v>0.34248712775945001</v>
      </c>
      <c r="BG196" s="14"/>
      <c r="BH196" s="14">
        <v>0.11473044067444101</v>
      </c>
      <c r="BI196" s="14">
        <v>0.19543591861821</v>
      </c>
      <c r="BJ196" s="14">
        <v>0.28698591058922401</v>
      </c>
      <c r="BK196" s="14"/>
      <c r="BL196" s="14">
        <v>3.48134302834208E-2</v>
      </c>
      <c r="BM196" s="14">
        <v>0.35444453024849498</v>
      </c>
      <c r="BN196" s="14">
        <v>0.13404911083927501</v>
      </c>
      <c r="BO196" s="14">
        <v>-0.13811770790967501</v>
      </c>
      <c r="BP196" s="14">
        <v>0.24357448971217299</v>
      </c>
      <c r="BQ196" s="14"/>
      <c r="BR196" s="14">
        <v>8.0129209027524101E-2</v>
      </c>
      <c r="BS196" s="14">
        <v>0.28992861143126603</v>
      </c>
      <c r="BT196" s="14">
        <v>0.10145478469154399</v>
      </c>
    </row>
    <row r="197" spans="2:72" x14ac:dyDescent="0.2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row>
    <row r="198" spans="2:72" x14ac:dyDescent="0.25">
      <c r="B198" s="6" t="s">
        <v>178</v>
      </c>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row>
    <row r="199" spans="2:72" x14ac:dyDescent="0.25">
      <c r="B199" s="23" t="s">
        <v>96</v>
      </c>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row>
    <row r="200" spans="2:72" x14ac:dyDescent="0.25">
      <c r="B200" t="s">
        <v>174</v>
      </c>
      <c r="C200" s="14">
        <v>0.17313049794347701</v>
      </c>
      <c r="D200" s="14">
        <v>0.16258362221688399</v>
      </c>
      <c r="E200" s="14">
        <v>0.17958859640812</v>
      </c>
      <c r="F200" s="14"/>
      <c r="G200" s="14">
        <v>0.29310948224497502</v>
      </c>
      <c r="H200" s="14">
        <v>0.20338728560376401</v>
      </c>
      <c r="I200" s="14">
        <v>0.21858632614111001</v>
      </c>
      <c r="J200" s="14">
        <v>0.14805525057914901</v>
      </c>
      <c r="K200" s="14">
        <v>9.96761491644471E-2</v>
      </c>
      <c r="L200" s="14">
        <v>0.10065309123281201</v>
      </c>
      <c r="M200" s="14"/>
      <c r="N200" s="14">
        <v>0.150959513185182</v>
      </c>
      <c r="O200" s="14">
        <v>0.16426803136607199</v>
      </c>
      <c r="P200" s="14">
        <v>0.19797654192188199</v>
      </c>
      <c r="Q200" s="14">
        <v>0.18294018619990399</v>
      </c>
      <c r="R200" s="14"/>
      <c r="S200" s="14">
        <v>0.196051619702377</v>
      </c>
      <c r="T200" s="14">
        <v>0.146621041378594</v>
      </c>
      <c r="U200" s="14">
        <v>0.18065123154159601</v>
      </c>
      <c r="V200" s="14">
        <v>0.123801221578307</v>
      </c>
      <c r="W200" s="14">
        <v>0.15175625985819299</v>
      </c>
      <c r="X200" s="14">
        <v>0.17432868494203699</v>
      </c>
      <c r="Y200" s="14">
        <v>0.171730619459598</v>
      </c>
      <c r="Z200" s="14">
        <v>0.24399658643174199</v>
      </c>
      <c r="AA200" s="14">
        <v>0.215184817768451</v>
      </c>
      <c r="AB200" s="14">
        <v>0.14300337772687099</v>
      </c>
      <c r="AC200" s="14">
        <v>0.19518683603071499</v>
      </c>
      <c r="AD200" s="14">
        <v>0.163984934927808</v>
      </c>
      <c r="AE200" s="14"/>
      <c r="AF200" s="14">
        <v>0.34212628465047501</v>
      </c>
      <c r="AG200" s="14">
        <v>0.18627914682525901</v>
      </c>
      <c r="AH200" s="14">
        <v>0.176362206513963</v>
      </c>
      <c r="AI200" s="14">
        <v>0.15672001997910501</v>
      </c>
      <c r="AJ200" s="14">
        <v>0.113710850768404</v>
      </c>
      <c r="AK200" s="14">
        <v>0.23652004455362</v>
      </c>
      <c r="AL200" s="14">
        <v>0.16013419943239701</v>
      </c>
      <c r="AM200" s="14">
        <v>0.22981935633883599</v>
      </c>
      <c r="AN200" s="14">
        <v>0.157420921051135</v>
      </c>
      <c r="AO200" s="14">
        <v>0.18877567342947699</v>
      </c>
      <c r="AP200" s="14">
        <v>0.15933496610678199</v>
      </c>
      <c r="AQ200" s="14">
        <v>0.22080059514200501</v>
      </c>
      <c r="AR200" s="14">
        <v>0.17774313167588501</v>
      </c>
      <c r="AS200" s="14">
        <v>0.14905461495715899</v>
      </c>
      <c r="AT200" s="14">
        <v>9.5682173510926505E-2</v>
      </c>
      <c r="AU200" s="14">
        <v>0.11729599041608101</v>
      </c>
      <c r="AV200" s="14"/>
      <c r="AW200" s="14">
        <v>0.15913390718498099</v>
      </c>
      <c r="AX200" s="14">
        <v>0.19164095862566499</v>
      </c>
      <c r="AY200" s="14"/>
      <c r="AZ200" s="14">
        <v>0.107917002221136</v>
      </c>
      <c r="BA200" s="14">
        <v>0.16919694681228001</v>
      </c>
      <c r="BB200" s="14" t="s">
        <v>98</v>
      </c>
      <c r="BC200" s="14">
        <v>0.23343669616201901</v>
      </c>
      <c r="BD200" s="14">
        <v>0.25231326457874698</v>
      </c>
      <c r="BE200" s="14">
        <v>0.22767848764113999</v>
      </c>
      <c r="BF200" s="14">
        <v>0.25506403729027999</v>
      </c>
      <c r="BG200" s="14"/>
      <c r="BH200" s="14">
        <v>0.15138546647894099</v>
      </c>
      <c r="BI200" s="14">
        <v>0.17023703766047199</v>
      </c>
      <c r="BJ200" s="14">
        <v>0.18626742544177999</v>
      </c>
      <c r="BK200" s="14"/>
      <c r="BL200" s="14">
        <v>0.126887518031014</v>
      </c>
      <c r="BM200" s="14">
        <v>0.21544199926994301</v>
      </c>
      <c r="BN200" s="14">
        <v>0.145427596548838</v>
      </c>
      <c r="BO200" s="14">
        <v>0.11001197298054401</v>
      </c>
      <c r="BP200" s="14">
        <v>0.18955688002159099</v>
      </c>
      <c r="BQ200" s="14"/>
      <c r="BR200" s="14">
        <v>0.128584511049156</v>
      </c>
      <c r="BS200" s="14">
        <v>0.20259828743654601</v>
      </c>
      <c r="BT200" s="14">
        <v>0.100134645754459</v>
      </c>
    </row>
    <row r="201" spans="2:72" x14ac:dyDescent="0.25">
      <c r="B201" t="s">
        <v>175</v>
      </c>
      <c r="C201" s="14">
        <v>0.21642806529358999</v>
      </c>
      <c r="D201" s="14">
        <v>0.25987630044650001</v>
      </c>
      <c r="E201" s="14">
        <v>0.17546814758652901</v>
      </c>
      <c r="F201" s="14"/>
      <c r="G201" s="14">
        <v>0.19188544745587199</v>
      </c>
      <c r="H201" s="14">
        <v>0.17288017572731901</v>
      </c>
      <c r="I201" s="14">
        <v>0.16186933694726</v>
      </c>
      <c r="J201" s="14">
        <v>0.22380973359916301</v>
      </c>
      <c r="K201" s="14">
        <v>0.26726773194759601</v>
      </c>
      <c r="L201" s="14">
        <v>0.272601969046465</v>
      </c>
      <c r="M201" s="14"/>
      <c r="N201" s="14">
        <v>0.28993306258581902</v>
      </c>
      <c r="O201" s="14">
        <v>0.201942146332135</v>
      </c>
      <c r="P201" s="14">
        <v>0.207689875871642</v>
      </c>
      <c r="Q201" s="14">
        <v>0.159439307956903</v>
      </c>
      <c r="R201" s="14"/>
      <c r="S201" s="14">
        <v>0.20239083060634</v>
      </c>
      <c r="T201" s="14">
        <v>0.252713292818593</v>
      </c>
      <c r="U201" s="14">
        <v>0.28491234730448101</v>
      </c>
      <c r="V201" s="14">
        <v>0.25484250175738399</v>
      </c>
      <c r="W201" s="14">
        <v>0.19078933434171799</v>
      </c>
      <c r="X201" s="14">
        <v>0.16778487482919499</v>
      </c>
      <c r="Y201" s="14">
        <v>0.25033253208891398</v>
      </c>
      <c r="Z201" s="14">
        <v>0.202733566933959</v>
      </c>
      <c r="AA201" s="14">
        <v>0.18884986206972901</v>
      </c>
      <c r="AB201" s="14">
        <v>0.21365632458549799</v>
      </c>
      <c r="AC201" s="14">
        <v>0.149071208476659</v>
      </c>
      <c r="AD201" s="14">
        <v>0.18176378601771201</v>
      </c>
      <c r="AE201" s="14"/>
      <c r="AF201" s="14">
        <v>0.30049790402686299</v>
      </c>
      <c r="AG201" s="14">
        <v>0.138045177373741</v>
      </c>
      <c r="AH201" s="14">
        <v>0.12510753184520901</v>
      </c>
      <c r="AI201" s="14">
        <v>0.20068547700839201</v>
      </c>
      <c r="AJ201" s="14">
        <v>0.19898529358460801</v>
      </c>
      <c r="AK201" s="14">
        <v>0.20754939243168499</v>
      </c>
      <c r="AL201" s="14">
        <v>0.27932622793356798</v>
      </c>
      <c r="AM201" s="14">
        <v>0.201595267342046</v>
      </c>
      <c r="AN201" s="14">
        <v>0.26378790618071202</v>
      </c>
      <c r="AO201" s="14">
        <v>0.25288848064229202</v>
      </c>
      <c r="AP201" s="14">
        <v>0.225913272496058</v>
      </c>
      <c r="AQ201" s="14">
        <v>0.20469450820100099</v>
      </c>
      <c r="AR201" s="14">
        <v>0.3215468034717</v>
      </c>
      <c r="AS201" s="14">
        <v>0.29964945650276198</v>
      </c>
      <c r="AT201" s="14">
        <v>0.23838669848320701</v>
      </c>
      <c r="AU201" s="14">
        <v>0.31723409285120202</v>
      </c>
      <c r="AV201" s="14"/>
      <c r="AW201" s="14">
        <v>0.22089269129730599</v>
      </c>
      <c r="AX201" s="14">
        <v>0.210523607163148</v>
      </c>
      <c r="AY201" s="14"/>
      <c r="AZ201" s="14">
        <v>0.27782482665261399</v>
      </c>
      <c r="BA201" s="14">
        <v>0.22236583086586401</v>
      </c>
      <c r="BB201" s="14" t="s">
        <v>98</v>
      </c>
      <c r="BC201" s="14">
        <v>0.12604095007350999</v>
      </c>
      <c r="BD201" s="14">
        <v>0.15217155632364299</v>
      </c>
      <c r="BE201" s="14">
        <v>0.16978867265961001</v>
      </c>
      <c r="BF201" s="14">
        <v>9.8775378004007403E-2</v>
      </c>
      <c r="BG201" s="14"/>
      <c r="BH201" s="14">
        <v>0.24714362662423101</v>
      </c>
      <c r="BI201" s="14">
        <v>0.2200792289662</v>
      </c>
      <c r="BJ201" s="14">
        <v>0.137883893175168</v>
      </c>
      <c r="BK201" s="14"/>
      <c r="BL201" s="14">
        <v>0.273124241055346</v>
      </c>
      <c r="BM201" s="14">
        <v>0.18393449618150601</v>
      </c>
      <c r="BN201" s="14">
        <v>0.203217218438835</v>
      </c>
      <c r="BO201" s="14">
        <v>0.293081745667023</v>
      </c>
      <c r="BP201" s="14">
        <v>0.17348386958176801</v>
      </c>
      <c r="BQ201" s="14"/>
      <c r="BR201" s="14">
        <v>0.29334639691112802</v>
      </c>
      <c r="BS201" s="14">
        <v>0.19394029390794701</v>
      </c>
      <c r="BT201" s="14">
        <v>0.17657140116526901</v>
      </c>
    </row>
    <row r="202" spans="2:72" x14ac:dyDescent="0.25">
      <c r="B202" t="s">
        <v>176</v>
      </c>
      <c r="C202" s="14">
        <v>0.34155319903560599</v>
      </c>
      <c r="D202" s="14">
        <v>0.313074375822879</v>
      </c>
      <c r="E202" s="14">
        <v>0.36986737487217097</v>
      </c>
      <c r="F202" s="14"/>
      <c r="G202" s="14">
        <v>0.32459688107916101</v>
      </c>
      <c r="H202" s="14">
        <v>0.30683309341709802</v>
      </c>
      <c r="I202" s="14">
        <v>0.30483740553225702</v>
      </c>
      <c r="J202" s="14">
        <v>0.37124585194512599</v>
      </c>
      <c r="K202" s="14">
        <v>0.30638717932876502</v>
      </c>
      <c r="L202" s="14">
        <v>0.41051407163978199</v>
      </c>
      <c r="M202" s="14"/>
      <c r="N202" s="14">
        <v>0.34658926752302199</v>
      </c>
      <c r="O202" s="14">
        <v>0.35703628276178601</v>
      </c>
      <c r="P202" s="14">
        <v>0.35139219223173301</v>
      </c>
      <c r="Q202" s="14">
        <v>0.31047844996783902</v>
      </c>
      <c r="R202" s="14"/>
      <c r="S202" s="14">
        <v>0.31659911425239001</v>
      </c>
      <c r="T202" s="14">
        <v>0.34180615514220303</v>
      </c>
      <c r="U202" s="14">
        <v>0.31500828061659802</v>
      </c>
      <c r="V202" s="14">
        <v>0.31386522702108499</v>
      </c>
      <c r="W202" s="14">
        <v>0.40328536912819901</v>
      </c>
      <c r="X202" s="14">
        <v>0.40649127141562602</v>
      </c>
      <c r="Y202" s="14">
        <v>0.31796071619358401</v>
      </c>
      <c r="Z202" s="14">
        <v>0.28497477704998703</v>
      </c>
      <c r="AA202" s="14">
        <v>0.31273766659785901</v>
      </c>
      <c r="AB202" s="14">
        <v>0.33929466616628101</v>
      </c>
      <c r="AC202" s="14">
        <v>0.39175279538861402</v>
      </c>
      <c r="AD202" s="14">
        <v>0.43942046744633101</v>
      </c>
      <c r="AE202" s="14"/>
      <c r="AF202" s="14">
        <v>0.204171325128782</v>
      </c>
      <c r="AG202" s="14">
        <v>0.26383979134865598</v>
      </c>
      <c r="AH202" s="14">
        <v>0.36193605334605899</v>
      </c>
      <c r="AI202" s="14">
        <v>0.37172896953233497</v>
      </c>
      <c r="AJ202" s="14">
        <v>0.38798112434294602</v>
      </c>
      <c r="AK202" s="14">
        <v>0.30586254485323799</v>
      </c>
      <c r="AL202" s="14">
        <v>0.34209004837617701</v>
      </c>
      <c r="AM202" s="14">
        <v>0.30447531136952599</v>
      </c>
      <c r="AN202" s="14">
        <v>0.33917442089899402</v>
      </c>
      <c r="AO202" s="14">
        <v>0.34230250783659799</v>
      </c>
      <c r="AP202" s="14">
        <v>0.326091065755167</v>
      </c>
      <c r="AQ202" s="14">
        <v>0.34399816990152299</v>
      </c>
      <c r="AR202" s="14">
        <v>0.317094782272415</v>
      </c>
      <c r="AS202" s="14">
        <v>0.37714253836957601</v>
      </c>
      <c r="AT202" s="14">
        <v>0.431107695813229</v>
      </c>
      <c r="AU202" s="14">
        <v>0.411820119494332</v>
      </c>
      <c r="AV202" s="14"/>
      <c r="AW202" s="14">
        <v>0.35144472333929799</v>
      </c>
      <c r="AX202" s="14">
        <v>0.32847167976640201</v>
      </c>
      <c r="AY202" s="14"/>
      <c r="AZ202" s="14">
        <v>0.37335893236769602</v>
      </c>
      <c r="BA202" s="14">
        <v>0.35553190006760799</v>
      </c>
      <c r="BB202" s="14" t="s">
        <v>98</v>
      </c>
      <c r="BC202" s="14">
        <v>0.30824447660989401</v>
      </c>
      <c r="BD202" s="14">
        <v>0.28442604711942798</v>
      </c>
      <c r="BE202" s="14">
        <v>0.29658195354361699</v>
      </c>
      <c r="BF202" s="14">
        <v>0.357481083410425</v>
      </c>
      <c r="BG202" s="14"/>
      <c r="BH202" s="14">
        <v>0.33430370637826901</v>
      </c>
      <c r="BI202" s="14">
        <v>0.34990691907656901</v>
      </c>
      <c r="BJ202" s="14">
        <v>0.31784250977442202</v>
      </c>
      <c r="BK202" s="14"/>
      <c r="BL202" s="14">
        <v>0.36743253278543703</v>
      </c>
      <c r="BM202" s="14">
        <v>0.317943400465096</v>
      </c>
      <c r="BN202" s="14">
        <v>0.32943577280458902</v>
      </c>
      <c r="BO202" s="14">
        <v>0.32213151681462798</v>
      </c>
      <c r="BP202" s="14">
        <v>0.29773960269585997</v>
      </c>
      <c r="BQ202" s="14"/>
      <c r="BR202" s="14">
        <v>0.35054933885120398</v>
      </c>
      <c r="BS202" s="14">
        <v>0.33986211205837003</v>
      </c>
      <c r="BT202" s="14">
        <v>0.430871971714474</v>
      </c>
    </row>
    <row r="203" spans="2:72" x14ac:dyDescent="0.25">
      <c r="B203" t="s">
        <v>177</v>
      </c>
      <c r="C203" s="14">
        <v>0.208171183451756</v>
      </c>
      <c r="D203" s="14">
        <v>0.201451879407088</v>
      </c>
      <c r="E203" s="14">
        <v>0.21618217866837</v>
      </c>
      <c r="F203" s="14"/>
      <c r="G203" s="14">
        <v>0.13767573866263599</v>
      </c>
      <c r="H203" s="14">
        <v>0.247117050415123</v>
      </c>
      <c r="I203" s="14">
        <v>0.22005614959907499</v>
      </c>
      <c r="J203" s="14">
        <v>0.209352412024878</v>
      </c>
      <c r="K203" s="14">
        <v>0.27140387554573098</v>
      </c>
      <c r="L203" s="14">
        <v>0.17080641161094201</v>
      </c>
      <c r="M203" s="14"/>
      <c r="N203" s="14">
        <v>0.17492575136569599</v>
      </c>
      <c r="O203" s="14">
        <v>0.20897320229789401</v>
      </c>
      <c r="P203" s="14">
        <v>0.191080852854151</v>
      </c>
      <c r="Q203" s="14">
        <v>0.26172914877715697</v>
      </c>
      <c r="R203" s="14"/>
      <c r="S203" s="14">
        <v>0.22129094822794901</v>
      </c>
      <c r="T203" s="14">
        <v>0.208235766201883</v>
      </c>
      <c r="U203" s="14">
        <v>0.15531690220852801</v>
      </c>
      <c r="V203" s="14">
        <v>0.23001477109732399</v>
      </c>
      <c r="W203" s="14">
        <v>0.19269360471941599</v>
      </c>
      <c r="X203" s="14">
        <v>0.190654132781688</v>
      </c>
      <c r="Y203" s="14">
        <v>0.21247858370232101</v>
      </c>
      <c r="Z203" s="14">
        <v>0.21243535859941101</v>
      </c>
      <c r="AA203" s="14">
        <v>0.226197631256497</v>
      </c>
      <c r="AB203" s="14">
        <v>0.22810453251531801</v>
      </c>
      <c r="AC203" s="14">
        <v>0.21904175050403599</v>
      </c>
      <c r="AD203" s="14">
        <v>0.149333797233209</v>
      </c>
      <c r="AE203" s="14"/>
      <c r="AF203" s="14">
        <v>0.10194698644590799</v>
      </c>
      <c r="AG203" s="14">
        <v>0.31355455651622699</v>
      </c>
      <c r="AH203" s="14">
        <v>0.28783246304982801</v>
      </c>
      <c r="AI203" s="14">
        <v>0.22924664382256801</v>
      </c>
      <c r="AJ203" s="14">
        <v>0.22939738401851201</v>
      </c>
      <c r="AK203" s="14">
        <v>0.20478272143458001</v>
      </c>
      <c r="AL203" s="14">
        <v>0.19115333852659699</v>
      </c>
      <c r="AM203" s="14">
        <v>0.22193343195624801</v>
      </c>
      <c r="AN203" s="14">
        <v>0.18386930651053701</v>
      </c>
      <c r="AO203" s="14">
        <v>0.138045686014136</v>
      </c>
      <c r="AP203" s="14">
        <v>0.25050147453548899</v>
      </c>
      <c r="AQ203" s="14">
        <v>0.172960502561156</v>
      </c>
      <c r="AR203" s="14">
        <v>0.120277053312892</v>
      </c>
      <c r="AS203" s="14">
        <v>0.11213106941017199</v>
      </c>
      <c r="AT203" s="14">
        <v>0.186219171801387</v>
      </c>
      <c r="AU203" s="14">
        <v>0.110912639177475</v>
      </c>
      <c r="AV203" s="14"/>
      <c r="AW203" s="14">
        <v>0.21435195394388901</v>
      </c>
      <c r="AX203" s="14">
        <v>0.199997127986798</v>
      </c>
      <c r="AY203" s="14"/>
      <c r="AZ203" s="14">
        <v>0.191150182746949</v>
      </c>
      <c r="BA203" s="14">
        <v>0.192208490445098</v>
      </c>
      <c r="BB203" s="14" t="s">
        <v>98</v>
      </c>
      <c r="BC203" s="14">
        <v>0.27679946965014401</v>
      </c>
      <c r="BD203" s="14">
        <v>0.26395417417586198</v>
      </c>
      <c r="BE203" s="14">
        <v>0.22624728005956499</v>
      </c>
      <c r="BF203" s="14">
        <v>0.171774357811359</v>
      </c>
      <c r="BG203" s="14"/>
      <c r="BH203" s="14">
        <v>0.21770456914538</v>
      </c>
      <c r="BI203" s="14">
        <v>0.20810298887634299</v>
      </c>
      <c r="BJ203" s="14">
        <v>0.23287053964827101</v>
      </c>
      <c r="BK203" s="14"/>
      <c r="BL203" s="14">
        <v>0.18820414194388599</v>
      </c>
      <c r="BM203" s="14">
        <v>0.23548012786596301</v>
      </c>
      <c r="BN203" s="14">
        <v>0.23918317686458701</v>
      </c>
      <c r="BO203" s="14">
        <v>0.200967533765848</v>
      </c>
      <c r="BP203" s="14">
        <v>0.21907997388721201</v>
      </c>
      <c r="BQ203" s="14"/>
      <c r="BR203" s="14">
        <v>0.19281315445650199</v>
      </c>
      <c r="BS203" s="14">
        <v>0.21499473005748301</v>
      </c>
      <c r="BT203" s="14">
        <v>0.20677951953710599</v>
      </c>
    </row>
    <row r="204" spans="2:72" x14ac:dyDescent="0.25">
      <c r="B204" t="s">
        <v>92</v>
      </c>
      <c r="C204" s="14">
        <v>6.0717054275571197E-2</v>
      </c>
      <c r="D204" s="14">
        <v>6.3013822106649006E-2</v>
      </c>
      <c r="E204" s="14">
        <v>5.8893702464810203E-2</v>
      </c>
      <c r="F204" s="14"/>
      <c r="G204" s="14">
        <v>5.27324505573568E-2</v>
      </c>
      <c r="H204" s="14">
        <v>6.9782394836694905E-2</v>
      </c>
      <c r="I204" s="14">
        <v>9.4650781780298204E-2</v>
      </c>
      <c r="J204" s="14">
        <v>4.7536751851683497E-2</v>
      </c>
      <c r="K204" s="14">
        <v>5.5265064013461103E-2</v>
      </c>
      <c r="L204" s="14">
        <v>4.5424456469999298E-2</v>
      </c>
      <c r="M204" s="14"/>
      <c r="N204" s="14">
        <v>3.7592405340281902E-2</v>
      </c>
      <c r="O204" s="14">
        <v>6.7780337242112895E-2</v>
      </c>
      <c r="P204" s="14">
        <v>5.1860537120591799E-2</v>
      </c>
      <c r="Q204" s="14">
        <v>8.5412907098197197E-2</v>
      </c>
      <c r="R204" s="14"/>
      <c r="S204" s="14">
        <v>6.3667487210944604E-2</v>
      </c>
      <c r="T204" s="14">
        <v>5.0623744458726402E-2</v>
      </c>
      <c r="U204" s="14">
        <v>6.4111238328796796E-2</v>
      </c>
      <c r="V204" s="14">
        <v>7.7476278545899502E-2</v>
      </c>
      <c r="W204" s="14">
        <v>6.1475431952474097E-2</v>
      </c>
      <c r="X204" s="14">
        <v>6.0741036031453602E-2</v>
      </c>
      <c r="Y204" s="14">
        <v>4.7497548555582601E-2</v>
      </c>
      <c r="Z204" s="14">
        <v>5.58597109849008E-2</v>
      </c>
      <c r="AA204" s="14">
        <v>5.70300223074632E-2</v>
      </c>
      <c r="AB204" s="14">
        <v>7.5941099006032201E-2</v>
      </c>
      <c r="AC204" s="14">
        <v>4.4947409599976798E-2</v>
      </c>
      <c r="AD204" s="14">
        <v>6.5497014374939905E-2</v>
      </c>
      <c r="AE204" s="14"/>
      <c r="AF204" s="14">
        <v>5.1257499747972203E-2</v>
      </c>
      <c r="AG204" s="14">
        <v>9.8281327936116797E-2</v>
      </c>
      <c r="AH204" s="14">
        <v>4.8761745244941597E-2</v>
      </c>
      <c r="AI204" s="14">
        <v>4.1618889657599203E-2</v>
      </c>
      <c r="AJ204" s="14">
        <v>6.9925347285529696E-2</v>
      </c>
      <c r="AK204" s="14">
        <v>4.5285296726877297E-2</v>
      </c>
      <c r="AL204" s="14">
        <v>2.7296185731261299E-2</v>
      </c>
      <c r="AM204" s="14">
        <v>4.2176632993343698E-2</v>
      </c>
      <c r="AN204" s="14">
        <v>5.5747445358622597E-2</v>
      </c>
      <c r="AO204" s="14">
        <v>7.7987652077497097E-2</v>
      </c>
      <c r="AP204" s="14">
        <v>3.8159221106503501E-2</v>
      </c>
      <c r="AQ204" s="14">
        <v>5.75462241943153E-2</v>
      </c>
      <c r="AR204" s="14">
        <v>6.3338229267107193E-2</v>
      </c>
      <c r="AS204" s="14">
        <v>6.2022320760330797E-2</v>
      </c>
      <c r="AT204" s="14">
        <v>4.8604260391250799E-2</v>
      </c>
      <c r="AU204" s="14">
        <v>4.2737158060910399E-2</v>
      </c>
      <c r="AV204" s="14"/>
      <c r="AW204" s="14">
        <v>5.4176724234524597E-2</v>
      </c>
      <c r="AX204" s="14">
        <v>6.9366626457986205E-2</v>
      </c>
      <c r="AY204" s="14"/>
      <c r="AZ204" s="14">
        <v>4.9749056011604502E-2</v>
      </c>
      <c r="BA204" s="14">
        <v>6.0696831809148602E-2</v>
      </c>
      <c r="BB204" s="14" t="s">
        <v>98</v>
      </c>
      <c r="BC204" s="14">
        <v>5.5478407504433003E-2</v>
      </c>
      <c r="BD204" s="14">
        <v>4.7134957802319702E-2</v>
      </c>
      <c r="BE204" s="14">
        <v>7.9703606096066901E-2</v>
      </c>
      <c r="BF204" s="14">
        <v>0.116905143483928</v>
      </c>
      <c r="BG204" s="14"/>
      <c r="BH204" s="14">
        <v>4.9462631373178301E-2</v>
      </c>
      <c r="BI204" s="14">
        <v>5.1673825420415903E-2</v>
      </c>
      <c r="BJ204" s="14">
        <v>0.12513563196035901</v>
      </c>
      <c r="BK204" s="14"/>
      <c r="BL204" s="14">
        <v>4.43515661843168E-2</v>
      </c>
      <c r="BM204" s="14">
        <v>4.7199976217492702E-2</v>
      </c>
      <c r="BN204" s="14">
        <v>8.2736235343150805E-2</v>
      </c>
      <c r="BO204" s="14">
        <v>7.3807230771957805E-2</v>
      </c>
      <c r="BP204" s="14">
        <v>0.12013967381356901</v>
      </c>
      <c r="BQ204" s="14"/>
      <c r="BR204" s="14">
        <v>3.4706598732010402E-2</v>
      </c>
      <c r="BS204" s="14">
        <v>4.8604576539653603E-2</v>
      </c>
      <c r="BT204" s="14">
        <v>8.5642461828691896E-2</v>
      </c>
    </row>
    <row r="205" spans="2:72" x14ac:dyDescent="0.2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row>
    <row r="206" spans="2:72" x14ac:dyDescent="0.25">
      <c r="B206" s="6" t="s">
        <v>182</v>
      </c>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row>
    <row r="207" spans="2:72" x14ac:dyDescent="0.25">
      <c r="B207" s="23" t="s">
        <v>96</v>
      </c>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row>
    <row r="208" spans="2:72" x14ac:dyDescent="0.25">
      <c r="B208" t="s">
        <v>179</v>
      </c>
      <c r="C208" s="14">
        <v>0.38456079554758299</v>
      </c>
      <c r="D208" s="14">
        <v>0.396922741636212</v>
      </c>
      <c r="E208" s="14">
        <v>0.37160223021215599</v>
      </c>
      <c r="F208" s="14"/>
      <c r="G208" s="14">
        <v>0.43127862232936498</v>
      </c>
      <c r="H208" s="14">
        <v>0.28954485223256698</v>
      </c>
      <c r="I208" s="14">
        <v>0.31267039907991301</v>
      </c>
      <c r="J208" s="14">
        <v>0.33868412174059298</v>
      </c>
      <c r="K208" s="14">
        <v>0.47162022821517402</v>
      </c>
      <c r="L208" s="14">
        <v>0.46775128427011697</v>
      </c>
      <c r="M208" s="14"/>
      <c r="N208" s="14">
        <v>0.438460978394414</v>
      </c>
      <c r="O208" s="14">
        <v>0.407538395212316</v>
      </c>
      <c r="P208" s="14">
        <v>0.32576924082075398</v>
      </c>
      <c r="Q208" s="14">
        <v>0.34989334849296999</v>
      </c>
      <c r="R208" s="14"/>
      <c r="S208" s="14">
        <v>0.35413683403804003</v>
      </c>
      <c r="T208" s="14">
        <v>0.42881384334741302</v>
      </c>
      <c r="U208" s="14">
        <v>0.380415315243537</v>
      </c>
      <c r="V208" s="14">
        <v>0.370944638913282</v>
      </c>
      <c r="W208" s="14">
        <v>0.32373965173001101</v>
      </c>
      <c r="X208" s="14">
        <v>0.40844130750888302</v>
      </c>
      <c r="Y208" s="14">
        <v>0.39000159020833303</v>
      </c>
      <c r="Z208" s="14">
        <v>0.40690981735399201</v>
      </c>
      <c r="AA208" s="14">
        <v>0.40799752641361098</v>
      </c>
      <c r="AB208" s="14">
        <v>0.40284101966567698</v>
      </c>
      <c r="AC208" s="14">
        <v>0.35176731203314798</v>
      </c>
      <c r="AD208" s="14">
        <v>0.32626874989787602</v>
      </c>
      <c r="AE208" s="14"/>
      <c r="AF208" s="14">
        <v>0.29556810839800501</v>
      </c>
      <c r="AG208" s="14">
        <v>0.37129473056302997</v>
      </c>
      <c r="AH208" s="14">
        <v>0.37962809986829299</v>
      </c>
      <c r="AI208" s="14">
        <v>0.396548798469954</v>
      </c>
      <c r="AJ208" s="14">
        <v>0.43406336985981803</v>
      </c>
      <c r="AK208" s="14">
        <v>0.40766015084155899</v>
      </c>
      <c r="AL208" s="14">
        <v>0.36057059455801299</v>
      </c>
      <c r="AM208" s="14">
        <v>0.37395068944125798</v>
      </c>
      <c r="AN208" s="14">
        <v>0.37661896720494398</v>
      </c>
      <c r="AO208" s="14">
        <v>0.48556554467073998</v>
      </c>
      <c r="AP208" s="14">
        <v>0.36970423922214601</v>
      </c>
      <c r="AQ208" s="14">
        <v>0.427809174735097</v>
      </c>
      <c r="AR208" s="14">
        <v>0.349137485825117</v>
      </c>
      <c r="AS208" s="14">
        <v>0.39798248911919298</v>
      </c>
      <c r="AT208" s="14">
        <v>0.35487682161351197</v>
      </c>
      <c r="AU208" s="14">
        <v>0.29230546863781398</v>
      </c>
      <c r="AV208" s="14"/>
      <c r="AW208" s="14">
        <v>0.39324191239828898</v>
      </c>
      <c r="AX208" s="14">
        <v>0.37308003748905799</v>
      </c>
      <c r="AY208" s="14"/>
      <c r="AZ208" s="14">
        <v>0.460047194446985</v>
      </c>
      <c r="BA208" s="14">
        <v>0.32245793632914299</v>
      </c>
      <c r="BB208" s="14" t="s">
        <v>98</v>
      </c>
      <c r="BC208" s="14">
        <v>0.33891441899298902</v>
      </c>
      <c r="BD208" s="14">
        <v>0.36710761634392303</v>
      </c>
      <c r="BE208" s="14">
        <v>0.37753136091752598</v>
      </c>
      <c r="BF208" s="14">
        <v>0.238188489665624</v>
      </c>
      <c r="BG208" s="14"/>
      <c r="BH208" s="14">
        <v>0.369219152772084</v>
      </c>
      <c r="BI208" s="14">
        <v>0.42642714463350401</v>
      </c>
      <c r="BJ208" s="14">
        <v>0.26044278881000799</v>
      </c>
      <c r="BK208" s="14"/>
      <c r="BL208" s="14">
        <v>0.4034864858303</v>
      </c>
      <c r="BM208" s="14">
        <v>0.39601126056633401</v>
      </c>
      <c r="BN208" s="14">
        <v>0.43505932399344399</v>
      </c>
      <c r="BO208" s="14">
        <v>0.32347486653061502</v>
      </c>
      <c r="BP208" s="14">
        <v>0.276341166186372</v>
      </c>
      <c r="BQ208" s="14"/>
      <c r="BR208" s="14">
        <v>0.39124544218472601</v>
      </c>
      <c r="BS208" s="14">
        <v>0.42064589635223198</v>
      </c>
      <c r="BT208" s="14">
        <v>0.40827758947095799</v>
      </c>
    </row>
    <row r="209" spans="2:72" x14ac:dyDescent="0.25">
      <c r="B209" t="s">
        <v>180</v>
      </c>
      <c r="C209" s="14">
        <v>0.118956962214254</v>
      </c>
      <c r="D209" s="14">
        <v>0.13925203318135501</v>
      </c>
      <c r="E209" s="14">
        <v>9.8868747015413302E-2</v>
      </c>
      <c r="F209" s="14"/>
      <c r="G209" s="14">
        <v>0.12970873331185701</v>
      </c>
      <c r="H209" s="14">
        <v>0.179222725804665</v>
      </c>
      <c r="I209" s="14">
        <v>0.135149636151283</v>
      </c>
      <c r="J209" s="14">
        <v>0.131423311283209</v>
      </c>
      <c r="K209" s="14">
        <v>7.5800853601550797E-2</v>
      </c>
      <c r="L209" s="14">
        <v>6.84636090686849E-2</v>
      </c>
      <c r="M209" s="14"/>
      <c r="N209" s="14">
        <v>0.16573996768249299</v>
      </c>
      <c r="O209" s="14">
        <v>0.11038696165268801</v>
      </c>
      <c r="P209" s="14">
        <v>0.11306445000183001</v>
      </c>
      <c r="Q209" s="14">
        <v>8.4341879689112095E-2</v>
      </c>
      <c r="R209" s="14"/>
      <c r="S209" s="14">
        <v>0.17904512196318401</v>
      </c>
      <c r="T209" s="14">
        <v>0.11118544930518599</v>
      </c>
      <c r="U209" s="14">
        <v>0.12182556140853899</v>
      </c>
      <c r="V209" s="14">
        <v>8.7946237210554001E-2</v>
      </c>
      <c r="W209" s="14">
        <v>0.146754673190296</v>
      </c>
      <c r="X209" s="14">
        <v>0.12747068652558</v>
      </c>
      <c r="Y209" s="14">
        <v>0.11422751206240001</v>
      </c>
      <c r="Z209" s="14">
        <v>0.115370346315252</v>
      </c>
      <c r="AA209" s="14">
        <v>0.106413546306916</v>
      </c>
      <c r="AB209" s="14">
        <v>9.2997267569534706E-2</v>
      </c>
      <c r="AC209" s="14">
        <v>6.6225633164939499E-2</v>
      </c>
      <c r="AD209" s="14">
        <v>9.5493467376069896E-2</v>
      </c>
      <c r="AE209" s="14"/>
      <c r="AF209" s="14">
        <v>6.4829238784329599E-2</v>
      </c>
      <c r="AG209" s="14">
        <v>6.1205470327544503E-2</v>
      </c>
      <c r="AH209" s="14">
        <v>9.9491665017891306E-2</v>
      </c>
      <c r="AI209" s="14">
        <v>0.115520627987971</v>
      </c>
      <c r="AJ209" s="14">
        <v>9.1630674726878497E-2</v>
      </c>
      <c r="AK209" s="14">
        <v>0.113080379262693</v>
      </c>
      <c r="AL209" s="14">
        <v>0.15940095896489501</v>
      </c>
      <c r="AM209" s="14">
        <v>0.13406660695898001</v>
      </c>
      <c r="AN209" s="14">
        <v>0.13394734670014699</v>
      </c>
      <c r="AO209" s="14">
        <v>0.10355056683967299</v>
      </c>
      <c r="AP209" s="14">
        <v>0.11450514002364701</v>
      </c>
      <c r="AQ209" s="14">
        <v>0.121066277889566</v>
      </c>
      <c r="AR209" s="14">
        <v>0.15504302561008201</v>
      </c>
      <c r="AS209" s="14">
        <v>0.18184427631694799</v>
      </c>
      <c r="AT209" s="14">
        <v>0.25498108608441</v>
      </c>
      <c r="AU209" s="14">
        <v>0.22243918610118099</v>
      </c>
      <c r="AV209" s="14"/>
      <c r="AW209" s="14">
        <v>0.113448443264276</v>
      </c>
      <c r="AX209" s="14">
        <v>0.126241966484225</v>
      </c>
      <c r="AY209" s="14"/>
      <c r="AZ209" s="14">
        <v>8.7396661719320298E-2</v>
      </c>
      <c r="BA209" s="14">
        <v>0.17056065388165201</v>
      </c>
      <c r="BB209" s="14" t="s">
        <v>98</v>
      </c>
      <c r="BC209" s="14">
        <v>0.167374538926616</v>
      </c>
      <c r="BD209" s="14">
        <v>0.12512587241230799</v>
      </c>
      <c r="BE209" s="14">
        <v>9.0352803073358801E-2</v>
      </c>
      <c r="BF209" s="14">
        <v>9.1490646510689999E-2</v>
      </c>
      <c r="BG209" s="14"/>
      <c r="BH209" s="14">
        <v>0.11512050508341901</v>
      </c>
      <c r="BI209" s="14">
        <v>0.123495855476076</v>
      </c>
      <c r="BJ209" s="14">
        <v>0.11693675543290501</v>
      </c>
      <c r="BK209" s="14"/>
      <c r="BL209" s="14">
        <v>0.12962410087037299</v>
      </c>
      <c r="BM209" s="14">
        <v>0.121588733895717</v>
      </c>
      <c r="BN209" s="14">
        <v>0.14892251908118601</v>
      </c>
      <c r="BO209" s="14">
        <v>3.5144942667913202E-2</v>
      </c>
      <c r="BP209" s="14">
        <v>0.12528916517329799</v>
      </c>
      <c r="BQ209" s="14"/>
      <c r="BR209" s="14">
        <v>0.144585951746284</v>
      </c>
      <c r="BS209" s="14">
        <v>0.12195671623929399</v>
      </c>
      <c r="BT209" s="14">
        <v>0.119383953144373</v>
      </c>
    </row>
    <row r="210" spans="2:72" x14ac:dyDescent="0.25">
      <c r="B210" t="s">
        <v>181</v>
      </c>
      <c r="C210" s="14">
        <v>0.31484484111048999</v>
      </c>
      <c r="D210" s="14">
        <v>0.31563664843317601</v>
      </c>
      <c r="E210" s="14">
        <v>0.31519432805820302</v>
      </c>
      <c r="F210" s="14"/>
      <c r="G210" s="14">
        <v>0.31796897865195101</v>
      </c>
      <c r="H210" s="14">
        <v>0.330750476932409</v>
      </c>
      <c r="I210" s="14">
        <v>0.33180669274636698</v>
      </c>
      <c r="J210" s="14">
        <v>0.32040985257090399</v>
      </c>
      <c r="K210" s="14">
        <v>0.283610098572112</v>
      </c>
      <c r="L210" s="14">
        <v>0.30245276018903</v>
      </c>
      <c r="M210" s="14"/>
      <c r="N210" s="14">
        <v>0.25912553955265299</v>
      </c>
      <c r="O210" s="14">
        <v>0.30472198094674602</v>
      </c>
      <c r="P210" s="14">
        <v>0.351926064488506</v>
      </c>
      <c r="Q210" s="14">
        <v>0.35616887431650901</v>
      </c>
      <c r="R210" s="14"/>
      <c r="S210" s="14">
        <v>0.34768197218831098</v>
      </c>
      <c r="T210" s="14">
        <v>0.283577259194981</v>
      </c>
      <c r="U210" s="14">
        <v>0.32646461446851399</v>
      </c>
      <c r="V210" s="14">
        <v>0.34983906357714201</v>
      </c>
      <c r="W210" s="14">
        <v>0.32741376302595099</v>
      </c>
      <c r="X210" s="14">
        <v>0.31218955478722599</v>
      </c>
      <c r="Y210" s="14">
        <v>0.32762088003701301</v>
      </c>
      <c r="Z210" s="14">
        <v>0.26007203634439702</v>
      </c>
      <c r="AA210" s="14">
        <v>0.29851130689018501</v>
      </c>
      <c r="AB210" s="14">
        <v>0.279061950991083</v>
      </c>
      <c r="AC210" s="14">
        <v>0.32360988556803999</v>
      </c>
      <c r="AD210" s="14">
        <v>0.33135428891685997</v>
      </c>
      <c r="AE210" s="14"/>
      <c r="AF210" s="14">
        <v>0.48043901842589198</v>
      </c>
      <c r="AG210" s="14">
        <v>0.33117629437561202</v>
      </c>
      <c r="AH210" s="14">
        <v>0.33361226625649898</v>
      </c>
      <c r="AI210" s="14">
        <v>0.27550974834917102</v>
      </c>
      <c r="AJ210" s="14">
        <v>0.277044651375288</v>
      </c>
      <c r="AK210" s="14">
        <v>0.3202402839456</v>
      </c>
      <c r="AL210" s="14">
        <v>0.34239717860971502</v>
      </c>
      <c r="AM210" s="14">
        <v>0.34160268416105299</v>
      </c>
      <c r="AN210" s="14">
        <v>0.284145396102637</v>
      </c>
      <c r="AO210" s="14">
        <v>0.27532762148754503</v>
      </c>
      <c r="AP210" s="14">
        <v>0.31837631905139302</v>
      </c>
      <c r="AQ210" s="14">
        <v>0.30292597786296399</v>
      </c>
      <c r="AR210" s="14">
        <v>0.358137763958983</v>
      </c>
      <c r="AS210" s="14">
        <v>0.26377969749048702</v>
      </c>
      <c r="AT210" s="14">
        <v>0.30777241815112999</v>
      </c>
      <c r="AU210" s="14">
        <v>0.36066667517476703</v>
      </c>
      <c r="AV210" s="14"/>
      <c r="AW210" s="14">
        <v>0.31289392358738999</v>
      </c>
      <c r="AX210" s="14">
        <v>0.31742492527017202</v>
      </c>
      <c r="AY210" s="14"/>
      <c r="AZ210" s="14">
        <v>0.28156023973108402</v>
      </c>
      <c r="BA210" s="14">
        <v>0.319429240150856</v>
      </c>
      <c r="BB210" s="14" t="s">
        <v>98</v>
      </c>
      <c r="BC210" s="14">
        <v>0.27816673121997598</v>
      </c>
      <c r="BD210" s="14">
        <v>0.36681088599122702</v>
      </c>
      <c r="BE210" s="14">
        <v>0.33959301615131998</v>
      </c>
      <c r="BF210" s="14">
        <v>0.43973516279084202</v>
      </c>
      <c r="BG210" s="14"/>
      <c r="BH210" s="14">
        <v>0.32926569662053701</v>
      </c>
      <c r="BI210" s="14">
        <v>0.29214477071256301</v>
      </c>
      <c r="BJ210" s="14">
        <v>0.35549136227628603</v>
      </c>
      <c r="BK210" s="14"/>
      <c r="BL210" s="14">
        <v>0.30463323257413899</v>
      </c>
      <c r="BM210" s="14">
        <v>0.31190745583178398</v>
      </c>
      <c r="BN210" s="14">
        <v>0.26854608283162401</v>
      </c>
      <c r="BO210" s="14">
        <v>0.450485958040023</v>
      </c>
      <c r="BP210" s="14">
        <v>0.338841731140271</v>
      </c>
      <c r="BQ210" s="14"/>
      <c r="BR210" s="14">
        <v>0.34370722464196202</v>
      </c>
      <c r="BS210" s="14">
        <v>0.29587534830912499</v>
      </c>
      <c r="BT210" s="14">
        <v>0.329790413107167</v>
      </c>
    </row>
    <row r="211" spans="2:72" x14ac:dyDescent="0.25">
      <c r="B211" t="s">
        <v>92</v>
      </c>
      <c r="C211" s="14">
        <v>0.18163740112767199</v>
      </c>
      <c r="D211" s="14">
        <v>0.14818857674925801</v>
      </c>
      <c r="E211" s="14">
        <v>0.214334694714228</v>
      </c>
      <c r="F211" s="14"/>
      <c r="G211" s="14">
        <v>0.12104366570682699</v>
      </c>
      <c r="H211" s="14">
        <v>0.20048194503035899</v>
      </c>
      <c r="I211" s="14">
        <v>0.22037327202243701</v>
      </c>
      <c r="J211" s="14">
        <v>0.20948271440529401</v>
      </c>
      <c r="K211" s="14">
        <v>0.168968819611163</v>
      </c>
      <c r="L211" s="14">
        <v>0.16133234647216799</v>
      </c>
      <c r="M211" s="14"/>
      <c r="N211" s="14">
        <v>0.13667351437044001</v>
      </c>
      <c r="O211" s="14">
        <v>0.17735266218824999</v>
      </c>
      <c r="P211" s="14">
        <v>0.20924024468891</v>
      </c>
      <c r="Q211" s="14">
        <v>0.209595897501409</v>
      </c>
      <c r="R211" s="14"/>
      <c r="S211" s="14">
        <v>0.119136071810465</v>
      </c>
      <c r="T211" s="14">
        <v>0.17642344815242</v>
      </c>
      <c r="U211" s="14">
        <v>0.17129450887941</v>
      </c>
      <c r="V211" s="14">
        <v>0.19127006029902199</v>
      </c>
      <c r="W211" s="14">
        <v>0.202091912053741</v>
      </c>
      <c r="X211" s="14">
        <v>0.15189845117831099</v>
      </c>
      <c r="Y211" s="14">
        <v>0.16815001769225399</v>
      </c>
      <c r="Z211" s="14">
        <v>0.217647799986358</v>
      </c>
      <c r="AA211" s="14">
        <v>0.18707762038928799</v>
      </c>
      <c r="AB211" s="14">
        <v>0.225099761773705</v>
      </c>
      <c r="AC211" s="14">
        <v>0.25839716923387201</v>
      </c>
      <c r="AD211" s="14">
        <v>0.246883493809194</v>
      </c>
      <c r="AE211" s="14"/>
      <c r="AF211" s="14">
        <v>0.159163634391773</v>
      </c>
      <c r="AG211" s="14">
        <v>0.236323504733813</v>
      </c>
      <c r="AH211" s="14">
        <v>0.187267968857317</v>
      </c>
      <c r="AI211" s="14">
        <v>0.21242082519290401</v>
      </c>
      <c r="AJ211" s="14">
        <v>0.19726130403801601</v>
      </c>
      <c r="AK211" s="14">
        <v>0.159019185950148</v>
      </c>
      <c r="AL211" s="14">
        <v>0.13763126786737601</v>
      </c>
      <c r="AM211" s="14">
        <v>0.15038001943870899</v>
      </c>
      <c r="AN211" s="14">
        <v>0.205288289992271</v>
      </c>
      <c r="AO211" s="14">
        <v>0.13555626700204201</v>
      </c>
      <c r="AP211" s="14">
        <v>0.19741430170281399</v>
      </c>
      <c r="AQ211" s="14">
        <v>0.14819856951237301</v>
      </c>
      <c r="AR211" s="14">
        <v>0.13768172460581701</v>
      </c>
      <c r="AS211" s="14">
        <v>0.156393537073372</v>
      </c>
      <c r="AT211" s="14">
        <v>8.2369674150946995E-2</v>
      </c>
      <c r="AU211" s="14">
        <v>0.124588670086237</v>
      </c>
      <c r="AV211" s="14"/>
      <c r="AW211" s="14">
        <v>0.180415720750045</v>
      </c>
      <c r="AX211" s="14">
        <v>0.18325307075654501</v>
      </c>
      <c r="AY211" s="14"/>
      <c r="AZ211" s="14">
        <v>0.17099590410261101</v>
      </c>
      <c r="BA211" s="14">
        <v>0.187552169638349</v>
      </c>
      <c r="BB211" s="14" t="s">
        <v>98</v>
      </c>
      <c r="BC211" s="14">
        <v>0.215544310860419</v>
      </c>
      <c r="BD211" s="14">
        <v>0.14095562525254199</v>
      </c>
      <c r="BE211" s="14">
        <v>0.19252281985779399</v>
      </c>
      <c r="BF211" s="14">
        <v>0.23058570103284401</v>
      </c>
      <c r="BG211" s="14"/>
      <c r="BH211" s="14">
        <v>0.18639464552396001</v>
      </c>
      <c r="BI211" s="14">
        <v>0.15793222917785699</v>
      </c>
      <c r="BJ211" s="14">
        <v>0.26712909348080199</v>
      </c>
      <c r="BK211" s="14"/>
      <c r="BL211" s="14">
        <v>0.16225618072518799</v>
      </c>
      <c r="BM211" s="14">
        <v>0.17049254970616501</v>
      </c>
      <c r="BN211" s="14">
        <v>0.14747207409374699</v>
      </c>
      <c r="BO211" s="14">
        <v>0.19089423276144901</v>
      </c>
      <c r="BP211" s="14">
        <v>0.25952793750005898</v>
      </c>
      <c r="BQ211" s="14"/>
      <c r="BR211" s="14">
        <v>0.120461381427028</v>
      </c>
      <c r="BS211" s="14">
        <v>0.16152203909934901</v>
      </c>
      <c r="BT211" s="14">
        <v>0.14254804427750201</v>
      </c>
    </row>
    <row r="212" spans="2:72" x14ac:dyDescent="0.2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row>
    <row r="213" spans="2:72" x14ac:dyDescent="0.25">
      <c r="B213" s="6" t="s">
        <v>183</v>
      </c>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row>
    <row r="214" spans="2:72" x14ac:dyDescent="0.25">
      <c r="B214" s="23" t="s">
        <v>96</v>
      </c>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row>
    <row r="215" spans="2:72" x14ac:dyDescent="0.25">
      <c r="B215" t="s">
        <v>125</v>
      </c>
      <c r="C215" s="14">
        <v>0.37634283624925602</v>
      </c>
      <c r="D215" s="14">
        <v>0.37221882143899299</v>
      </c>
      <c r="E215" s="14">
        <v>0.380448847639273</v>
      </c>
      <c r="F215" s="14"/>
      <c r="G215" s="14">
        <v>0.38461476528557997</v>
      </c>
      <c r="H215" s="14">
        <v>0.40526466865518801</v>
      </c>
      <c r="I215" s="14">
        <v>0.31989069230994999</v>
      </c>
      <c r="J215" s="14">
        <v>0.39753118106622298</v>
      </c>
      <c r="K215" s="14">
        <v>0.387967020421699</v>
      </c>
      <c r="L215" s="14">
        <v>0.36831874697162897</v>
      </c>
      <c r="M215" s="14"/>
      <c r="N215" s="14">
        <v>0.35176545039805501</v>
      </c>
      <c r="O215" s="14">
        <v>0.32520201671916399</v>
      </c>
      <c r="P215" s="14">
        <v>0.354020878049154</v>
      </c>
      <c r="Q215" s="14">
        <v>0.46936327976169501</v>
      </c>
      <c r="R215" s="14"/>
      <c r="S215" s="14">
        <v>0.41276726833817701</v>
      </c>
      <c r="T215" s="14">
        <v>0.35290005817785702</v>
      </c>
      <c r="U215" s="14">
        <v>0.35928232240820901</v>
      </c>
      <c r="V215" s="14">
        <v>0.31657108038391402</v>
      </c>
      <c r="W215" s="14">
        <v>0.357161454413435</v>
      </c>
      <c r="X215" s="14">
        <v>0.395832365723854</v>
      </c>
      <c r="Y215" s="14">
        <v>0.43072723468222801</v>
      </c>
      <c r="Z215" s="14">
        <v>0.39300943186965698</v>
      </c>
      <c r="AA215" s="14">
        <v>0.38117959459954998</v>
      </c>
      <c r="AB215" s="14">
        <v>0.380358663564555</v>
      </c>
      <c r="AC215" s="14">
        <v>0.38925518747508298</v>
      </c>
      <c r="AD215" s="14">
        <v>0.30025322821353401</v>
      </c>
      <c r="AE215" s="14"/>
      <c r="AF215" s="14">
        <v>0.30391841605322301</v>
      </c>
      <c r="AG215" s="14">
        <v>0.45654769599308698</v>
      </c>
      <c r="AH215" s="14">
        <v>0.44447027139658002</v>
      </c>
      <c r="AI215" s="14">
        <v>0.45541929715618501</v>
      </c>
      <c r="AJ215" s="14">
        <v>0.37125811963245298</v>
      </c>
      <c r="AK215" s="14">
        <v>0.29699180039357798</v>
      </c>
      <c r="AL215" s="14">
        <v>0.43705970279817302</v>
      </c>
      <c r="AM215" s="14">
        <v>0.40164644549158601</v>
      </c>
      <c r="AN215" s="14">
        <v>0.39386972132156201</v>
      </c>
      <c r="AO215" s="14">
        <v>0.34598722642850799</v>
      </c>
      <c r="AP215" s="14">
        <v>0.30523236824058297</v>
      </c>
      <c r="AQ215" s="14">
        <v>0.35378705557552997</v>
      </c>
      <c r="AR215" s="14">
        <v>0.26477834912773601</v>
      </c>
      <c r="AS215" s="14">
        <v>0.44335305230486899</v>
      </c>
      <c r="AT215" s="14">
        <v>0.32821249312928602</v>
      </c>
      <c r="AU215" s="14">
        <v>0.26341057228598602</v>
      </c>
      <c r="AV215" s="14"/>
      <c r="AW215" s="14">
        <v>0.37103945195022497</v>
      </c>
      <c r="AX215" s="14">
        <v>0.38335655039176397</v>
      </c>
      <c r="AY215" s="14"/>
      <c r="AZ215" s="14">
        <v>0.341387534474767</v>
      </c>
      <c r="BA215" s="14">
        <v>0.34915060122091202</v>
      </c>
      <c r="BB215" s="14" t="s">
        <v>98</v>
      </c>
      <c r="BC215" s="14">
        <v>0.47093065557358699</v>
      </c>
      <c r="BD215" s="14">
        <v>0.48022295137710203</v>
      </c>
      <c r="BE215" s="14">
        <v>0.38478779599509799</v>
      </c>
      <c r="BF215" s="14">
        <v>0.51088208591108597</v>
      </c>
      <c r="BG215" s="14"/>
      <c r="BH215" s="14">
        <v>0.316114061081744</v>
      </c>
      <c r="BI215" s="14">
        <v>0.43133806864688301</v>
      </c>
      <c r="BJ215" s="14">
        <v>0.34143977234772099</v>
      </c>
      <c r="BK215" s="14"/>
      <c r="BL215" s="14">
        <v>0.298228868735255</v>
      </c>
      <c r="BM215" s="14">
        <v>0.46656407503858399</v>
      </c>
      <c r="BN215" s="14">
        <v>0.37292474951397298</v>
      </c>
      <c r="BO215" s="14">
        <v>0.41185165613827501</v>
      </c>
      <c r="BP215" s="14">
        <v>0.32423475639503402</v>
      </c>
      <c r="BQ215" s="14"/>
      <c r="BR215" s="14">
        <v>0.27009973321887298</v>
      </c>
      <c r="BS215" s="14">
        <v>0.45068152491000502</v>
      </c>
      <c r="BT215" s="14">
        <v>0.430119934665462</v>
      </c>
    </row>
    <row r="216" spans="2:72" x14ac:dyDescent="0.25">
      <c r="B216" t="s">
        <v>126</v>
      </c>
      <c r="C216" s="14">
        <v>0.39392832378312198</v>
      </c>
      <c r="D216" s="14">
        <v>0.37405293620130198</v>
      </c>
      <c r="E216" s="14">
        <v>0.41269285299976999</v>
      </c>
      <c r="F216" s="14"/>
      <c r="G216" s="14">
        <v>0.44237424699695399</v>
      </c>
      <c r="H216" s="14">
        <v>0.357307268213861</v>
      </c>
      <c r="I216" s="14">
        <v>0.41966096954306098</v>
      </c>
      <c r="J216" s="14">
        <v>0.37868620820868099</v>
      </c>
      <c r="K216" s="14">
        <v>0.40877875023698101</v>
      </c>
      <c r="L216" s="14">
        <v>0.37258402092333598</v>
      </c>
      <c r="M216" s="14"/>
      <c r="N216" s="14">
        <v>0.44846599952472999</v>
      </c>
      <c r="O216" s="14">
        <v>0.42694369140654698</v>
      </c>
      <c r="P216" s="14">
        <v>0.37036750360676401</v>
      </c>
      <c r="Q216" s="14">
        <v>0.32765695630124397</v>
      </c>
      <c r="R216" s="14"/>
      <c r="S216" s="14">
        <v>0.39484976657069598</v>
      </c>
      <c r="T216" s="14">
        <v>0.40317020098117101</v>
      </c>
      <c r="U216" s="14">
        <v>0.40402084964768897</v>
      </c>
      <c r="V216" s="14">
        <v>0.43785409596575098</v>
      </c>
      <c r="W216" s="14">
        <v>0.38546177406917498</v>
      </c>
      <c r="X216" s="14">
        <v>0.379860287990884</v>
      </c>
      <c r="Y216" s="14">
        <v>0.37168682966147398</v>
      </c>
      <c r="Z216" s="14">
        <v>0.38794475236147002</v>
      </c>
      <c r="AA216" s="14">
        <v>0.360236905958286</v>
      </c>
      <c r="AB216" s="14">
        <v>0.35367911637605098</v>
      </c>
      <c r="AC216" s="14">
        <v>0.43495289361212902</v>
      </c>
      <c r="AD216" s="14">
        <v>0.49590636436678998</v>
      </c>
      <c r="AE216" s="14"/>
      <c r="AF216" s="14">
        <v>0.41494532310150301</v>
      </c>
      <c r="AG216" s="14">
        <v>0.27506146611510901</v>
      </c>
      <c r="AH216" s="14">
        <v>0.374834246891873</v>
      </c>
      <c r="AI216" s="14">
        <v>0.33595273083826699</v>
      </c>
      <c r="AJ216" s="14">
        <v>0.40598496232346099</v>
      </c>
      <c r="AK216" s="14">
        <v>0.484174387428917</v>
      </c>
      <c r="AL216" s="14">
        <v>0.36277233411427701</v>
      </c>
      <c r="AM216" s="14">
        <v>0.39479800352771999</v>
      </c>
      <c r="AN216" s="14">
        <v>0.34945385068589502</v>
      </c>
      <c r="AO216" s="14">
        <v>0.39201395978574</v>
      </c>
      <c r="AP216" s="14">
        <v>0.41778948141563699</v>
      </c>
      <c r="AQ216" s="14">
        <v>0.43971746738713902</v>
      </c>
      <c r="AR216" s="14">
        <v>0.49792713263434302</v>
      </c>
      <c r="AS216" s="14">
        <v>0.40417598810208599</v>
      </c>
      <c r="AT216" s="14">
        <v>0.43833193509168999</v>
      </c>
      <c r="AU216" s="14">
        <v>0.49961598478494901</v>
      </c>
      <c r="AV216" s="14"/>
      <c r="AW216" s="14">
        <v>0.39111882930699599</v>
      </c>
      <c r="AX216" s="14">
        <v>0.39764387408636898</v>
      </c>
      <c r="AY216" s="14"/>
      <c r="AZ216" s="14">
        <v>0.40361594165014603</v>
      </c>
      <c r="BA216" s="14">
        <v>0.41780667086233703</v>
      </c>
      <c r="BB216" s="14" t="s">
        <v>98</v>
      </c>
      <c r="BC216" s="14">
        <v>0.33052356274504402</v>
      </c>
      <c r="BD216" s="14">
        <v>0.33676167961405501</v>
      </c>
      <c r="BE216" s="14">
        <v>0.39140053546185699</v>
      </c>
      <c r="BF216" s="14">
        <v>0.314950946079742</v>
      </c>
      <c r="BG216" s="14"/>
      <c r="BH216" s="14">
        <v>0.40522224161862902</v>
      </c>
      <c r="BI216" s="14">
        <v>0.38053698985980899</v>
      </c>
      <c r="BJ216" s="14">
        <v>0.39344506829655901</v>
      </c>
      <c r="BK216" s="14"/>
      <c r="BL216" s="14">
        <v>0.40739861203529498</v>
      </c>
      <c r="BM216" s="14">
        <v>0.37379669229462997</v>
      </c>
      <c r="BN216" s="14">
        <v>0.42069530606762101</v>
      </c>
      <c r="BO216" s="14">
        <v>0.37876593980805201</v>
      </c>
      <c r="BP216" s="14">
        <v>0.40805563656142901</v>
      </c>
      <c r="BQ216" s="14"/>
      <c r="BR216" s="14">
        <v>0.44207107114564798</v>
      </c>
      <c r="BS216" s="14">
        <v>0.39231393256100999</v>
      </c>
      <c r="BT216" s="14">
        <v>0.39086032697310802</v>
      </c>
    </row>
    <row r="217" spans="2:72" x14ac:dyDescent="0.25">
      <c r="B217" t="s">
        <v>127</v>
      </c>
      <c r="C217" s="14">
        <v>0.148202516176277</v>
      </c>
      <c r="D217" s="14">
        <v>0.162906416146017</v>
      </c>
      <c r="E217" s="14">
        <v>0.13486078088263501</v>
      </c>
      <c r="F217" s="14"/>
      <c r="G217" s="14">
        <v>0.131721632597434</v>
      </c>
      <c r="H217" s="14">
        <v>0.142676653647932</v>
      </c>
      <c r="I217" s="14">
        <v>0.172319858938045</v>
      </c>
      <c r="J217" s="14">
        <v>0.14115112503698199</v>
      </c>
      <c r="K217" s="14">
        <v>0.113871885918992</v>
      </c>
      <c r="L217" s="14">
        <v>0.17285014877535501</v>
      </c>
      <c r="M217" s="14"/>
      <c r="N217" s="14">
        <v>0.13003915305414601</v>
      </c>
      <c r="O217" s="14">
        <v>0.156621969658053</v>
      </c>
      <c r="P217" s="14">
        <v>0.19157199783053799</v>
      </c>
      <c r="Q217" s="14">
        <v>0.12325310553864199</v>
      </c>
      <c r="R217" s="14"/>
      <c r="S217" s="14">
        <v>0.12572414147425101</v>
      </c>
      <c r="T217" s="14">
        <v>0.17227743396459999</v>
      </c>
      <c r="U217" s="14">
        <v>0.15487784091530099</v>
      </c>
      <c r="V217" s="14">
        <v>0.173007325771417</v>
      </c>
      <c r="W217" s="14">
        <v>0.162086445297524</v>
      </c>
      <c r="X217" s="14">
        <v>0.15501446819128201</v>
      </c>
      <c r="Y217" s="14">
        <v>0.125923555539416</v>
      </c>
      <c r="Z217" s="14">
        <v>0.105095831143328</v>
      </c>
      <c r="AA217" s="14">
        <v>0.14541481576866999</v>
      </c>
      <c r="AB217" s="14">
        <v>0.177881816668162</v>
      </c>
      <c r="AC217" s="14">
        <v>0.10696831512695699</v>
      </c>
      <c r="AD217" s="14">
        <v>0.11048920238341001</v>
      </c>
      <c r="AE217" s="14"/>
      <c r="AF217" s="14">
        <v>0.23057559071053599</v>
      </c>
      <c r="AG217" s="14">
        <v>0.193316184383414</v>
      </c>
      <c r="AH217" s="14">
        <v>0.12372227766208201</v>
      </c>
      <c r="AI217" s="14">
        <v>0.11847454172849101</v>
      </c>
      <c r="AJ217" s="14">
        <v>0.146016321503674</v>
      </c>
      <c r="AK217" s="14">
        <v>0.17815952303743701</v>
      </c>
      <c r="AL217" s="14">
        <v>0.122448793044051</v>
      </c>
      <c r="AM217" s="14">
        <v>0.11063420969564</v>
      </c>
      <c r="AN217" s="14">
        <v>0.15354210820945</v>
      </c>
      <c r="AO217" s="14">
        <v>0.18632143527197301</v>
      </c>
      <c r="AP217" s="14">
        <v>0.167838200122335</v>
      </c>
      <c r="AQ217" s="14">
        <v>0.12522010265907199</v>
      </c>
      <c r="AR217" s="14">
        <v>0.15598889668674801</v>
      </c>
      <c r="AS217" s="14">
        <v>0.10465563981519101</v>
      </c>
      <c r="AT217" s="14">
        <v>0.19084585289782799</v>
      </c>
      <c r="AU217" s="14">
        <v>0.127134532135044</v>
      </c>
      <c r="AV217" s="14"/>
      <c r="AW217" s="14">
        <v>0.15292025627807501</v>
      </c>
      <c r="AX217" s="14">
        <v>0.14196331520441799</v>
      </c>
      <c r="AY217" s="14"/>
      <c r="AZ217" s="14">
        <v>0.16157179198315899</v>
      </c>
      <c r="BA217" s="14">
        <v>0.14445991368896099</v>
      </c>
      <c r="BB217" s="14" t="s">
        <v>98</v>
      </c>
      <c r="BC217" s="14">
        <v>0.132850518361737</v>
      </c>
      <c r="BD217" s="14">
        <v>0.12884568672794999</v>
      </c>
      <c r="BE217" s="14">
        <v>0.14789187655271299</v>
      </c>
      <c r="BF217" s="14">
        <v>0.151452188295567</v>
      </c>
      <c r="BG217" s="14"/>
      <c r="BH217" s="14">
        <v>0.18077817627582299</v>
      </c>
      <c r="BI217" s="14">
        <v>0.11981210165494401</v>
      </c>
      <c r="BJ217" s="14">
        <v>0.15947023491745499</v>
      </c>
      <c r="BK217" s="14"/>
      <c r="BL217" s="14">
        <v>0.19750604940894101</v>
      </c>
      <c r="BM217" s="14">
        <v>9.9736661637126106E-2</v>
      </c>
      <c r="BN217" s="14">
        <v>0.13039802466668701</v>
      </c>
      <c r="BO217" s="14">
        <v>0.11154200507390601</v>
      </c>
      <c r="BP217" s="14">
        <v>0.15058604888377</v>
      </c>
      <c r="BQ217" s="14"/>
      <c r="BR217" s="14">
        <v>0.19069273178475299</v>
      </c>
      <c r="BS217" s="14">
        <v>9.4656801686431202E-2</v>
      </c>
      <c r="BT217" s="14">
        <v>0.15104610895616599</v>
      </c>
    </row>
    <row r="218" spans="2:72" x14ac:dyDescent="0.25">
      <c r="B218" t="s">
        <v>128</v>
      </c>
      <c r="C218" s="14">
        <v>3.4351228305317102E-2</v>
      </c>
      <c r="D218" s="14">
        <v>4.8166069089088097E-2</v>
      </c>
      <c r="E218" s="14">
        <v>2.1088461014911099E-2</v>
      </c>
      <c r="F218" s="14"/>
      <c r="G218" s="14">
        <v>1.18591845165841E-2</v>
      </c>
      <c r="H218" s="14">
        <v>4.4851119949779701E-2</v>
      </c>
      <c r="I218" s="14">
        <v>3.6469835991424698E-2</v>
      </c>
      <c r="J218" s="14">
        <v>4.3833816766654703E-2</v>
      </c>
      <c r="K218" s="14">
        <v>2.8939026272708002E-2</v>
      </c>
      <c r="L218" s="14">
        <v>3.5128628717047902E-2</v>
      </c>
      <c r="M218" s="14"/>
      <c r="N218" s="14">
        <v>3.4380889689574999E-2</v>
      </c>
      <c r="O218" s="14">
        <v>3.6459959217806502E-2</v>
      </c>
      <c r="P218" s="14">
        <v>4.2658932214146898E-2</v>
      </c>
      <c r="Q218" s="14">
        <v>2.5354075115923001E-2</v>
      </c>
      <c r="R218" s="14"/>
      <c r="S218" s="14">
        <v>4.0127178748910197E-2</v>
      </c>
      <c r="T218" s="14">
        <v>3.5754755952833298E-2</v>
      </c>
      <c r="U218" s="14">
        <v>3.0809348342482199E-2</v>
      </c>
      <c r="V218" s="14">
        <v>2.1152936710577101E-2</v>
      </c>
      <c r="W218" s="14">
        <v>2.5388713801458501E-2</v>
      </c>
      <c r="X218" s="14">
        <v>3.3615073906442597E-2</v>
      </c>
      <c r="Y218" s="14">
        <v>3.2570522427022797E-2</v>
      </c>
      <c r="Z218" s="14">
        <v>4.03038443511501E-2</v>
      </c>
      <c r="AA218" s="14">
        <v>4.7266045818523401E-2</v>
      </c>
      <c r="AB218" s="14">
        <v>3.8826815368625402E-2</v>
      </c>
      <c r="AC218" s="14">
        <v>1.1106785047731599E-2</v>
      </c>
      <c r="AD218" s="14">
        <v>4.8130741351720699E-2</v>
      </c>
      <c r="AE218" s="14"/>
      <c r="AF218" s="14">
        <v>0</v>
      </c>
      <c r="AG218" s="14">
        <v>2.2823911096297601E-2</v>
      </c>
      <c r="AH218" s="14">
        <v>1.44425987185608E-2</v>
      </c>
      <c r="AI218" s="14">
        <v>3.0946432714513201E-2</v>
      </c>
      <c r="AJ218" s="14">
        <v>2.0924878066158999E-2</v>
      </c>
      <c r="AK218" s="14">
        <v>2.3317560930299401E-2</v>
      </c>
      <c r="AL218" s="14">
        <v>3.0925265937805299E-2</v>
      </c>
      <c r="AM218" s="14">
        <v>3.9749869434860099E-2</v>
      </c>
      <c r="AN218" s="14">
        <v>4.7434472645117701E-2</v>
      </c>
      <c r="AO218" s="14">
        <v>4.7717633303131703E-2</v>
      </c>
      <c r="AP218" s="14">
        <v>6.8304512960679006E-2</v>
      </c>
      <c r="AQ218" s="14">
        <v>3.2098374520754001E-2</v>
      </c>
      <c r="AR218" s="14">
        <v>1.27571560833479E-2</v>
      </c>
      <c r="AS218" s="14">
        <v>4.78153197778532E-2</v>
      </c>
      <c r="AT218" s="14">
        <v>0</v>
      </c>
      <c r="AU218" s="14">
        <v>9.5867293442257306E-2</v>
      </c>
      <c r="AV218" s="14"/>
      <c r="AW218" s="14">
        <v>3.72495669775278E-2</v>
      </c>
      <c r="AX218" s="14">
        <v>3.0518181746957199E-2</v>
      </c>
      <c r="AY218" s="14"/>
      <c r="AZ218" s="14">
        <v>4.2805836352205903E-2</v>
      </c>
      <c r="BA218" s="14">
        <v>4.0085952792726802E-2</v>
      </c>
      <c r="BB218" s="14" t="s">
        <v>98</v>
      </c>
      <c r="BC218" s="14">
        <v>2.5260848506860799E-2</v>
      </c>
      <c r="BD218" s="14">
        <v>2.62399403165374E-2</v>
      </c>
      <c r="BE218" s="14">
        <v>2.31723069238703E-2</v>
      </c>
      <c r="BF218" s="14">
        <v>0</v>
      </c>
      <c r="BG218" s="14"/>
      <c r="BH218" s="14">
        <v>4.28216668369081E-2</v>
      </c>
      <c r="BI218" s="14">
        <v>3.2469706945950999E-2</v>
      </c>
      <c r="BJ218" s="14">
        <v>3.0077631692449199E-2</v>
      </c>
      <c r="BK218" s="14"/>
      <c r="BL218" s="14">
        <v>4.4551218311515699E-2</v>
      </c>
      <c r="BM218" s="14">
        <v>2.16396528693883E-2</v>
      </c>
      <c r="BN218" s="14">
        <v>4.2425518734515603E-2</v>
      </c>
      <c r="BO218" s="14">
        <v>6.3571308604445195E-2</v>
      </c>
      <c r="BP218" s="14">
        <v>3.2635147327443097E-2</v>
      </c>
      <c r="BQ218" s="14"/>
      <c r="BR218" s="14">
        <v>5.6066684659748102E-2</v>
      </c>
      <c r="BS218" s="14">
        <v>2.1469531009813001E-2</v>
      </c>
      <c r="BT218" s="14">
        <v>2.1019037979958001E-2</v>
      </c>
    </row>
    <row r="219" spans="2:72" x14ac:dyDescent="0.25">
      <c r="B219" t="s">
        <v>129</v>
      </c>
      <c r="C219" s="14">
        <v>1.59736432621446E-2</v>
      </c>
      <c r="D219" s="14">
        <v>1.8902901311808998E-2</v>
      </c>
      <c r="E219" s="14">
        <v>1.3221735827081299E-2</v>
      </c>
      <c r="F219" s="14"/>
      <c r="G219" s="14">
        <v>2.7824722823048299E-3</v>
      </c>
      <c r="H219" s="14">
        <v>2.0484619525104001E-2</v>
      </c>
      <c r="I219" s="14">
        <v>1.2191075518880301E-2</v>
      </c>
      <c r="J219" s="14">
        <v>1.45627602517296E-2</v>
      </c>
      <c r="K219" s="14">
        <v>2.4886611887357302E-2</v>
      </c>
      <c r="L219" s="14">
        <v>1.9413195928144798E-2</v>
      </c>
      <c r="M219" s="14"/>
      <c r="N219" s="14">
        <v>1.8817247429628699E-2</v>
      </c>
      <c r="O219" s="14">
        <v>1.8905854833139401E-2</v>
      </c>
      <c r="P219" s="14">
        <v>1.49620483907731E-2</v>
      </c>
      <c r="Q219" s="14">
        <v>7.4281573497146404E-3</v>
      </c>
      <c r="R219" s="14"/>
      <c r="S219" s="14">
        <v>8.7763907707325093E-3</v>
      </c>
      <c r="T219" s="14">
        <v>2.1737807851589401E-2</v>
      </c>
      <c r="U219" s="14">
        <v>1.1974858617506299E-2</v>
      </c>
      <c r="V219" s="14">
        <v>9.9101258111736392E-3</v>
      </c>
      <c r="W219" s="14">
        <v>3.2836944607489198E-2</v>
      </c>
      <c r="X219" s="14">
        <v>1.8660328475486002E-2</v>
      </c>
      <c r="Y219" s="14">
        <v>2.26480920330649E-2</v>
      </c>
      <c r="Z219" s="14">
        <v>0</v>
      </c>
      <c r="AA219" s="14">
        <v>2.4465897916537499E-2</v>
      </c>
      <c r="AB219" s="14">
        <v>5.8092770278393496E-3</v>
      </c>
      <c r="AC219" s="14">
        <v>8.1423481591310302E-3</v>
      </c>
      <c r="AD219" s="14">
        <v>2.1959050953120798E-2</v>
      </c>
      <c r="AE219" s="14"/>
      <c r="AF219" s="14">
        <v>0</v>
      </c>
      <c r="AG219" s="14">
        <v>0</v>
      </c>
      <c r="AH219" s="14">
        <v>0</v>
      </c>
      <c r="AI219" s="14">
        <v>2.0577337002967201E-2</v>
      </c>
      <c r="AJ219" s="14">
        <v>2.0148896640950899E-2</v>
      </c>
      <c r="AK219" s="14">
        <v>7.9444956412567502E-3</v>
      </c>
      <c r="AL219" s="14">
        <v>2.07931547228008E-2</v>
      </c>
      <c r="AM219" s="14">
        <v>2.6782187703948801E-2</v>
      </c>
      <c r="AN219" s="14">
        <v>3.5438394706273003E-2</v>
      </c>
      <c r="AO219" s="14">
        <v>8.2069143605258601E-3</v>
      </c>
      <c r="AP219" s="14">
        <v>1.1548546700137699E-2</v>
      </c>
      <c r="AQ219" s="14">
        <v>1.67839500155328E-2</v>
      </c>
      <c r="AR219" s="14">
        <v>3.0524945805995001E-2</v>
      </c>
      <c r="AS219" s="14">
        <v>0</v>
      </c>
      <c r="AT219" s="14">
        <v>2.4536128656517601E-2</v>
      </c>
      <c r="AU219" s="14">
        <v>0</v>
      </c>
      <c r="AV219" s="14"/>
      <c r="AW219" s="14">
        <v>1.7420879106673101E-2</v>
      </c>
      <c r="AX219" s="14">
        <v>1.4059677021348501E-2</v>
      </c>
      <c r="AY219" s="14"/>
      <c r="AZ219" s="14">
        <v>2.2842497387073699E-2</v>
      </c>
      <c r="BA219" s="14">
        <v>1.9644189301026099E-2</v>
      </c>
      <c r="BB219" s="14" t="s">
        <v>98</v>
      </c>
      <c r="BC219" s="14">
        <v>0</v>
      </c>
      <c r="BD219" s="14">
        <v>0</v>
      </c>
      <c r="BE219" s="14">
        <v>1.3825501447368899E-2</v>
      </c>
      <c r="BF219" s="14">
        <v>0</v>
      </c>
      <c r="BG219" s="14"/>
      <c r="BH219" s="14">
        <v>2.9418508882103199E-2</v>
      </c>
      <c r="BI219" s="14">
        <v>8.1547229617750204E-3</v>
      </c>
      <c r="BJ219" s="14">
        <v>1.01195152632908E-2</v>
      </c>
      <c r="BK219" s="14"/>
      <c r="BL219" s="14">
        <v>2.6847968325106299E-2</v>
      </c>
      <c r="BM219" s="14">
        <v>9.9926420363030503E-3</v>
      </c>
      <c r="BN219" s="14">
        <v>5.8446381300957398E-3</v>
      </c>
      <c r="BO219" s="14">
        <v>3.42690903753229E-2</v>
      </c>
      <c r="BP219" s="14">
        <v>1.5697907470517799E-2</v>
      </c>
      <c r="BQ219" s="14"/>
      <c r="BR219" s="14">
        <v>2.1422866004759501E-2</v>
      </c>
      <c r="BS219" s="14">
        <v>1.3760638533019899E-2</v>
      </c>
      <c r="BT219" s="14">
        <v>6.9545914253050104E-3</v>
      </c>
    </row>
    <row r="220" spans="2:72" x14ac:dyDescent="0.25">
      <c r="B220" t="s">
        <v>92</v>
      </c>
      <c r="C220" s="14">
        <v>3.1201452223883201E-2</v>
      </c>
      <c r="D220" s="14">
        <v>2.3752855812791199E-2</v>
      </c>
      <c r="E220" s="14">
        <v>3.7687321636329499E-2</v>
      </c>
      <c r="F220" s="14"/>
      <c r="G220" s="14">
        <v>2.66476983211426E-2</v>
      </c>
      <c r="H220" s="14">
        <v>2.9415670008136101E-2</v>
      </c>
      <c r="I220" s="14">
        <v>3.9467567698638899E-2</v>
      </c>
      <c r="J220" s="14">
        <v>2.4234908669729199E-2</v>
      </c>
      <c r="K220" s="14">
        <v>3.5556705262263601E-2</v>
      </c>
      <c r="L220" s="14">
        <v>3.1705258684486599E-2</v>
      </c>
      <c r="M220" s="14"/>
      <c r="N220" s="14">
        <v>1.65312599038644E-2</v>
      </c>
      <c r="O220" s="14">
        <v>3.5866508165289898E-2</v>
      </c>
      <c r="P220" s="14">
        <v>2.6418639908623701E-2</v>
      </c>
      <c r="Q220" s="14">
        <v>4.6944425932781898E-2</v>
      </c>
      <c r="R220" s="14"/>
      <c r="S220" s="14">
        <v>1.7755254097233698E-2</v>
      </c>
      <c r="T220" s="14">
        <v>1.41597430719496E-2</v>
      </c>
      <c r="U220" s="14">
        <v>3.9034780068813099E-2</v>
      </c>
      <c r="V220" s="14">
        <v>4.1504435357167302E-2</v>
      </c>
      <c r="W220" s="14">
        <v>3.7064667810918599E-2</v>
      </c>
      <c r="X220" s="14">
        <v>1.7017475712051498E-2</v>
      </c>
      <c r="Y220" s="14">
        <v>1.6443765656794101E-2</v>
      </c>
      <c r="Z220" s="14">
        <v>7.3646140274394797E-2</v>
      </c>
      <c r="AA220" s="14">
        <v>4.1436739938433102E-2</v>
      </c>
      <c r="AB220" s="14">
        <v>4.3444310994767601E-2</v>
      </c>
      <c r="AC220" s="14">
        <v>4.9574470578969E-2</v>
      </c>
      <c r="AD220" s="14">
        <v>2.3261412731423899E-2</v>
      </c>
      <c r="AE220" s="14"/>
      <c r="AF220" s="14">
        <v>5.0560670134738597E-2</v>
      </c>
      <c r="AG220" s="14">
        <v>5.2250742412092301E-2</v>
      </c>
      <c r="AH220" s="14">
        <v>4.2530605330903901E-2</v>
      </c>
      <c r="AI220" s="14">
        <v>3.8629660559576499E-2</v>
      </c>
      <c r="AJ220" s="14">
        <v>3.5666821833302803E-2</v>
      </c>
      <c r="AK220" s="14">
        <v>9.4122325685117095E-3</v>
      </c>
      <c r="AL220" s="14">
        <v>2.6000749382892398E-2</v>
      </c>
      <c r="AM220" s="14">
        <v>2.6389284146245699E-2</v>
      </c>
      <c r="AN220" s="14">
        <v>2.0261452431701899E-2</v>
      </c>
      <c r="AO220" s="14">
        <v>1.9752830850121202E-2</v>
      </c>
      <c r="AP220" s="14">
        <v>2.92868905606282E-2</v>
      </c>
      <c r="AQ220" s="14">
        <v>3.2393049841971597E-2</v>
      </c>
      <c r="AR220" s="14">
        <v>3.8023519661831401E-2</v>
      </c>
      <c r="AS220" s="14">
        <v>0</v>
      </c>
      <c r="AT220" s="14">
        <v>1.8073590224678301E-2</v>
      </c>
      <c r="AU220" s="14">
        <v>1.39716173517645E-2</v>
      </c>
      <c r="AV220" s="14"/>
      <c r="AW220" s="14">
        <v>3.0251016380503801E-2</v>
      </c>
      <c r="AX220" s="14">
        <v>3.2458401549142299E-2</v>
      </c>
      <c r="AY220" s="14"/>
      <c r="AZ220" s="14">
        <v>2.7776398152647999E-2</v>
      </c>
      <c r="BA220" s="14">
        <v>2.8852672134036899E-2</v>
      </c>
      <c r="BB220" s="14" t="s">
        <v>98</v>
      </c>
      <c r="BC220" s="14">
        <v>4.0434414812771699E-2</v>
      </c>
      <c r="BD220" s="14">
        <v>2.7929741964355801E-2</v>
      </c>
      <c r="BE220" s="14">
        <v>3.89219836190925E-2</v>
      </c>
      <c r="BF220" s="14">
        <v>2.2714779713604898E-2</v>
      </c>
      <c r="BG220" s="14"/>
      <c r="BH220" s="14">
        <v>2.5645345304793399E-2</v>
      </c>
      <c r="BI220" s="14">
        <v>2.7688409930638098E-2</v>
      </c>
      <c r="BJ220" s="14">
        <v>6.5447777482524505E-2</v>
      </c>
      <c r="BK220" s="14"/>
      <c r="BL220" s="14">
        <v>2.5467283183885799E-2</v>
      </c>
      <c r="BM220" s="14">
        <v>2.82702761239692E-2</v>
      </c>
      <c r="BN220" s="14">
        <v>2.7711762887108499E-2</v>
      </c>
      <c r="BO220" s="14">
        <v>0</v>
      </c>
      <c r="BP220" s="14">
        <v>6.8790503361807406E-2</v>
      </c>
      <c r="BQ220" s="14"/>
      <c r="BR220" s="14">
        <v>1.9646913186218699E-2</v>
      </c>
      <c r="BS220" s="14">
        <v>2.71175712997207E-2</v>
      </c>
      <c r="BT220" s="14">
        <v>0</v>
      </c>
    </row>
    <row r="221" spans="2:72" x14ac:dyDescent="0.25">
      <c r="B221" t="s">
        <v>130</v>
      </c>
      <c r="C221" s="14">
        <v>0.77027116003237805</v>
      </c>
      <c r="D221" s="14">
        <v>0.74627175764029496</v>
      </c>
      <c r="E221" s="14">
        <v>0.79314170063904299</v>
      </c>
      <c r="F221" s="14"/>
      <c r="G221" s="14">
        <v>0.82698901228253396</v>
      </c>
      <c r="H221" s="14">
        <v>0.76257193686904901</v>
      </c>
      <c r="I221" s="14">
        <v>0.73955166185301102</v>
      </c>
      <c r="J221" s="14">
        <v>0.77621738927490502</v>
      </c>
      <c r="K221" s="14">
        <v>0.79674577065868002</v>
      </c>
      <c r="L221" s="14">
        <v>0.74090276789496601</v>
      </c>
      <c r="M221" s="14"/>
      <c r="N221" s="14">
        <v>0.80023144992278605</v>
      </c>
      <c r="O221" s="14">
        <v>0.75214570812571102</v>
      </c>
      <c r="P221" s="14">
        <v>0.72438838165591901</v>
      </c>
      <c r="Q221" s="14">
        <v>0.79702023606293804</v>
      </c>
      <c r="R221" s="14"/>
      <c r="S221" s="14">
        <v>0.80761703490887304</v>
      </c>
      <c r="T221" s="14">
        <v>0.75607025915902804</v>
      </c>
      <c r="U221" s="14">
        <v>0.76330317205589704</v>
      </c>
      <c r="V221" s="14">
        <v>0.75442517634966599</v>
      </c>
      <c r="W221" s="14">
        <v>0.74262322848260998</v>
      </c>
      <c r="X221" s="14">
        <v>0.77569265371473795</v>
      </c>
      <c r="Y221" s="14">
        <v>0.80241406434370199</v>
      </c>
      <c r="Z221" s="14">
        <v>0.78095418423112695</v>
      </c>
      <c r="AA221" s="14">
        <v>0.74141650055783603</v>
      </c>
      <c r="AB221" s="14">
        <v>0.73403777994060604</v>
      </c>
      <c r="AC221" s="14">
        <v>0.824208081087212</v>
      </c>
      <c r="AD221" s="14">
        <v>0.79615959258032398</v>
      </c>
      <c r="AE221" s="14"/>
      <c r="AF221" s="14">
        <v>0.71886373915472601</v>
      </c>
      <c r="AG221" s="14">
        <v>0.73160916210819604</v>
      </c>
      <c r="AH221" s="14">
        <v>0.81930451828845297</v>
      </c>
      <c r="AI221" s="14">
        <v>0.79137202799445205</v>
      </c>
      <c r="AJ221" s="14">
        <v>0.77724308195591396</v>
      </c>
      <c r="AK221" s="14">
        <v>0.78116618782249503</v>
      </c>
      <c r="AL221" s="14">
        <v>0.79983203691244997</v>
      </c>
      <c r="AM221" s="14">
        <v>0.796444449019305</v>
      </c>
      <c r="AN221" s="14">
        <v>0.74332357200745702</v>
      </c>
      <c r="AO221" s="14">
        <v>0.73800118621424804</v>
      </c>
      <c r="AP221" s="14">
        <v>0.72302184965621996</v>
      </c>
      <c r="AQ221" s="14">
        <v>0.79350452296266905</v>
      </c>
      <c r="AR221" s="14">
        <v>0.76270548176207797</v>
      </c>
      <c r="AS221" s="14">
        <v>0.84752904040695598</v>
      </c>
      <c r="AT221" s="14">
        <v>0.76654442822097602</v>
      </c>
      <c r="AU221" s="14">
        <v>0.76302655707093503</v>
      </c>
      <c r="AV221" s="14"/>
      <c r="AW221" s="14">
        <v>0.76215828125722096</v>
      </c>
      <c r="AX221" s="14">
        <v>0.781000424478134</v>
      </c>
      <c r="AY221" s="14"/>
      <c r="AZ221" s="14">
        <v>0.74500347612491402</v>
      </c>
      <c r="BA221" s="14">
        <v>0.76695727208324904</v>
      </c>
      <c r="BB221" s="14" t="s">
        <v>98</v>
      </c>
      <c r="BC221" s="14">
        <v>0.80145421831863095</v>
      </c>
      <c r="BD221" s="14">
        <v>0.81698463099115703</v>
      </c>
      <c r="BE221" s="14">
        <v>0.77618833145695498</v>
      </c>
      <c r="BF221" s="14">
        <v>0.82583303199082803</v>
      </c>
      <c r="BG221" s="14"/>
      <c r="BH221" s="14">
        <v>0.72133630270037197</v>
      </c>
      <c r="BI221" s="14">
        <v>0.81187505850669095</v>
      </c>
      <c r="BJ221" s="14">
        <v>0.73488484064427995</v>
      </c>
      <c r="BK221" s="14"/>
      <c r="BL221" s="14">
        <v>0.70562748077055104</v>
      </c>
      <c r="BM221" s="14">
        <v>0.84036076733321297</v>
      </c>
      <c r="BN221" s="14">
        <v>0.79362005558159299</v>
      </c>
      <c r="BO221" s="14">
        <v>0.79061759594632597</v>
      </c>
      <c r="BP221" s="14">
        <v>0.73229039295646203</v>
      </c>
      <c r="BQ221" s="14"/>
      <c r="BR221" s="14">
        <v>0.71217080436452096</v>
      </c>
      <c r="BS221" s="14">
        <v>0.84299545747101501</v>
      </c>
      <c r="BT221" s="14">
        <v>0.82098026163857096</v>
      </c>
    </row>
    <row r="222" spans="2:72" x14ac:dyDescent="0.25">
      <c r="B222" t="s">
        <v>131</v>
      </c>
      <c r="C222" s="14">
        <v>5.0324871567461703E-2</v>
      </c>
      <c r="D222" s="14">
        <v>6.7068970400897099E-2</v>
      </c>
      <c r="E222" s="14">
        <v>3.4310196841992401E-2</v>
      </c>
      <c r="F222" s="14"/>
      <c r="G222" s="14">
        <v>1.4641656798889E-2</v>
      </c>
      <c r="H222" s="14">
        <v>6.5335739474883803E-2</v>
      </c>
      <c r="I222" s="14">
        <v>4.8660911510304897E-2</v>
      </c>
      <c r="J222" s="14">
        <v>5.8396577018384299E-2</v>
      </c>
      <c r="K222" s="14">
        <v>5.3825638160065303E-2</v>
      </c>
      <c r="L222" s="14">
        <v>5.4541824645192701E-2</v>
      </c>
      <c r="M222" s="14"/>
      <c r="N222" s="14">
        <v>5.3198137119203702E-2</v>
      </c>
      <c r="O222" s="14">
        <v>5.53658140509459E-2</v>
      </c>
      <c r="P222" s="14">
        <v>5.7620980604919998E-2</v>
      </c>
      <c r="Q222" s="14">
        <v>3.2782232465637599E-2</v>
      </c>
      <c r="R222" s="14"/>
      <c r="S222" s="14">
        <v>4.8903569519642698E-2</v>
      </c>
      <c r="T222" s="14">
        <v>5.7492563804422699E-2</v>
      </c>
      <c r="U222" s="14">
        <v>4.2784206959988497E-2</v>
      </c>
      <c r="V222" s="14">
        <v>3.1063062521750701E-2</v>
      </c>
      <c r="W222" s="14">
        <v>5.8225658408947702E-2</v>
      </c>
      <c r="X222" s="14">
        <v>5.2275402381928501E-2</v>
      </c>
      <c r="Y222" s="14">
        <v>5.52186144600878E-2</v>
      </c>
      <c r="Z222" s="14">
        <v>4.03038443511501E-2</v>
      </c>
      <c r="AA222" s="14">
        <v>7.1731943735060893E-2</v>
      </c>
      <c r="AB222" s="14">
        <v>4.4636092396464697E-2</v>
      </c>
      <c r="AC222" s="14">
        <v>1.9249133206862602E-2</v>
      </c>
      <c r="AD222" s="14">
        <v>7.0089792304841497E-2</v>
      </c>
      <c r="AE222" s="14"/>
      <c r="AF222" s="14">
        <v>0</v>
      </c>
      <c r="AG222" s="14">
        <v>2.2823911096297601E-2</v>
      </c>
      <c r="AH222" s="14">
        <v>1.44425987185608E-2</v>
      </c>
      <c r="AI222" s="14">
        <v>5.1523769717480301E-2</v>
      </c>
      <c r="AJ222" s="14">
        <v>4.1073774707109899E-2</v>
      </c>
      <c r="AK222" s="14">
        <v>3.1262056571556097E-2</v>
      </c>
      <c r="AL222" s="14">
        <v>5.1718420660606099E-2</v>
      </c>
      <c r="AM222" s="14">
        <v>6.65320571388089E-2</v>
      </c>
      <c r="AN222" s="14">
        <v>8.2872867351390697E-2</v>
      </c>
      <c r="AO222" s="14">
        <v>5.5924547663657599E-2</v>
      </c>
      <c r="AP222" s="14">
        <v>7.9853059660816697E-2</v>
      </c>
      <c r="AQ222" s="14">
        <v>4.8882324536286798E-2</v>
      </c>
      <c r="AR222" s="14">
        <v>4.3282101889342901E-2</v>
      </c>
      <c r="AS222" s="14">
        <v>4.78153197778532E-2</v>
      </c>
      <c r="AT222" s="14">
        <v>2.4536128656517601E-2</v>
      </c>
      <c r="AU222" s="14">
        <v>9.5867293442257306E-2</v>
      </c>
      <c r="AV222" s="14"/>
      <c r="AW222" s="14">
        <v>5.4670446084200998E-2</v>
      </c>
      <c r="AX222" s="14">
        <v>4.4577858768305702E-2</v>
      </c>
      <c r="AY222" s="14"/>
      <c r="AZ222" s="14">
        <v>6.5648333739279502E-2</v>
      </c>
      <c r="BA222" s="14">
        <v>5.9730142093752901E-2</v>
      </c>
      <c r="BB222" s="14" t="s">
        <v>98</v>
      </c>
      <c r="BC222" s="14">
        <v>2.5260848506860799E-2</v>
      </c>
      <c r="BD222" s="14">
        <v>2.62399403165374E-2</v>
      </c>
      <c r="BE222" s="14">
        <v>3.6997808371239199E-2</v>
      </c>
      <c r="BF222" s="14">
        <v>0</v>
      </c>
      <c r="BG222" s="14"/>
      <c r="BH222" s="14">
        <v>7.2240175719011299E-2</v>
      </c>
      <c r="BI222" s="14">
        <v>4.0624429907726099E-2</v>
      </c>
      <c r="BJ222" s="14">
        <v>4.0197146955739997E-2</v>
      </c>
      <c r="BK222" s="14"/>
      <c r="BL222" s="14">
        <v>7.1399186636621995E-2</v>
      </c>
      <c r="BM222" s="14">
        <v>3.1632294905691298E-2</v>
      </c>
      <c r="BN222" s="14">
        <v>4.8270156864611398E-2</v>
      </c>
      <c r="BO222" s="14">
        <v>9.7840398979768095E-2</v>
      </c>
      <c r="BP222" s="14">
        <v>4.8333054797960899E-2</v>
      </c>
      <c r="BQ222" s="14"/>
      <c r="BR222" s="14">
        <v>7.7489550664507495E-2</v>
      </c>
      <c r="BS222" s="14">
        <v>3.5230169542832902E-2</v>
      </c>
      <c r="BT222" s="14">
        <v>2.7973629405263E-2</v>
      </c>
    </row>
    <row r="223" spans="2:72" x14ac:dyDescent="0.25">
      <c r="B223" t="s">
        <v>132</v>
      </c>
      <c r="C223" s="14">
        <v>0.71994628846491604</v>
      </c>
      <c r="D223" s="14">
        <v>0.67920278723939698</v>
      </c>
      <c r="E223" s="14">
        <v>0.75883150379705</v>
      </c>
      <c r="F223" s="14"/>
      <c r="G223" s="14">
        <v>0.81234735548364501</v>
      </c>
      <c r="H223" s="14">
        <v>0.69723619739416498</v>
      </c>
      <c r="I223" s="14">
        <v>0.69089075034270597</v>
      </c>
      <c r="J223" s="14">
        <v>0.71782081225651995</v>
      </c>
      <c r="K223" s="14">
        <v>0.74292013249861399</v>
      </c>
      <c r="L223" s="14">
        <v>0.68636094324977304</v>
      </c>
      <c r="M223" s="14"/>
      <c r="N223" s="14">
        <v>0.74703331280358198</v>
      </c>
      <c r="O223" s="14">
        <v>0.69677989407476504</v>
      </c>
      <c r="P223" s="14">
        <v>0.66676740105099896</v>
      </c>
      <c r="Q223" s="14">
        <v>0.76423800359730099</v>
      </c>
      <c r="R223" s="14"/>
      <c r="S223" s="14">
        <v>0.75871346538923001</v>
      </c>
      <c r="T223" s="14">
        <v>0.69857769535460501</v>
      </c>
      <c r="U223" s="14">
        <v>0.72051896509590896</v>
      </c>
      <c r="V223" s="14">
        <v>0.72336211382791504</v>
      </c>
      <c r="W223" s="14">
        <v>0.68439757007366198</v>
      </c>
      <c r="X223" s="14">
        <v>0.72341725133280899</v>
      </c>
      <c r="Y223" s="14">
        <v>0.74719544988361497</v>
      </c>
      <c r="Z223" s="14">
        <v>0.74065033987997697</v>
      </c>
      <c r="AA223" s="14">
        <v>0.66968455682277594</v>
      </c>
      <c r="AB223" s="14">
        <v>0.689401687544141</v>
      </c>
      <c r="AC223" s="14">
        <v>0.80495894788034905</v>
      </c>
      <c r="AD223" s="14">
        <v>0.72606980027548296</v>
      </c>
      <c r="AE223" s="14"/>
      <c r="AF223" s="14">
        <v>0.71886373915472601</v>
      </c>
      <c r="AG223" s="14">
        <v>0.70878525101189804</v>
      </c>
      <c r="AH223" s="14">
        <v>0.80486191956989195</v>
      </c>
      <c r="AI223" s="14">
        <v>0.73984825827697098</v>
      </c>
      <c r="AJ223" s="14">
        <v>0.73616930724880403</v>
      </c>
      <c r="AK223" s="14">
        <v>0.74990413125093902</v>
      </c>
      <c r="AL223" s="14">
        <v>0.74811361625184403</v>
      </c>
      <c r="AM223" s="14">
        <v>0.72991239188049595</v>
      </c>
      <c r="AN223" s="14">
        <v>0.66045070465606703</v>
      </c>
      <c r="AO223" s="14">
        <v>0.68207663855059097</v>
      </c>
      <c r="AP223" s="14">
        <v>0.64316878999540406</v>
      </c>
      <c r="AQ223" s="14">
        <v>0.744622198426382</v>
      </c>
      <c r="AR223" s="14">
        <v>0.71942337987273497</v>
      </c>
      <c r="AS223" s="14">
        <v>0.79971372062910295</v>
      </c>
      <c r="AT223" s="14">
        <v>0.74200829956445802</v>
      </c>
      <c r="AU223" s="14">
        <v>0.66715926362867695</v>
      </c>
      <c r="AV223" s="14"/>
      <c r="AW223" s="14">
        <v>0.70748783517302005</v>
      </c>
      <c r="AX223" s="14">
        <v>0.736422565709828</v>
      </c>
      <c r="AY223" s="14"/>
      <c r="AZ223" s="14">
        <v>0.67935514238563399</v>
      </c>
      <c r="BA223" s="14">
        <v>0.707227129989496</v>
      </c>
      <c r="BB223" s="14" t="s">
        <v>98</v>
      </c>
      <c r="BC223" s="14">
        <v>0.77619336981177001</v>
      </c>
      <c r="BD223" s="14">
        <v>0.79074469067461906</v>
      </c>
      <c r="BE223" s="14">
        <v>0.73919052308571598</v>
      </c>
      <c r="BF223" s="14">
        <v>0.82583303199082803</v>
      </c>
      <c r="BG223" s="14"/>
      <c r="BH223" s="14">
        <v>0.64909612698136099</v>
      </c>
      <c r="BI223" s="14">
        <v>0.77125062859896498</v>
      </c>
      <c r="BJ223" s="14">
        <v>0.69468769368854</v>
      </c>
      <c r="BK223" s="14"/>
      <c r="BL223" s="14">
        <v>0.634228294133929</v>
      </c>
      <c r="BM223" s="14">
        <v>0.80872847242752199</v>
      </c>
      <c r="BN223" s="14">
        <v>0.74534989871698198</v>
      </c>
      <c r="BO223" s="14">
        <v>0.69277719696655804</v>
      </c>
      <c r="BP223" s="14">
        <v>0.68395733815850102</v>
      </c>
      <c r="BQ223" s="14"/>
      <c r="BR223" s="14">
        <v>0.63468125370001405</v>
      </c>
      <c r="BS223" s="14">
        <v>0.80776528792818203</v>
      </c>
      <c r="BT223" s="14">
        <v>0.79300663223330803</v>
      </c>
    </row>
    <row r="224" spans="2:72" x14ac:dyDescent="0.2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row>
    <row r="225" spans="2:72" x14ac:dyDescent="0.25">
      <c r="B225" s="6" t="s">
        <v>186</v>
      </c>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row>
    <row r="226" spans="2:72" x14ac:dyDescent="0.25">
      <c r="B226" s="23" t="s">
        <v>96</v>
      </c>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row>
    <row r="227" spans="2:72" x14ac:dyDescent="0.25">
      <c r="B227" t="s">
        <v>184</v>
      </c>
      <c r="C227" s="14">
        <v>0.39504404131584098</v>
      </c>
      <c r="D227" s="14">
        <v>0.40683057221715702</v>
      </c>
      <c r="E227" s="14">
        <v>0.38265121285780601</v>
      </c>
      <c r="F227" s="14"/>
      <c r="G227" s="14">
        <v>0.52511378741622095</v>
      </c>
      <c r="H227" s="14">
        <v>0.35247142322557401</v>
      </c>
      <c r="I227" s="14">
        <v>0.37930582116564598</v>
      </c>
      <c r="J227" s="14">
        <v>0.35580265705252601</v>
      </c>
      <c r="K227" s="14">
        <v>0.371390358831301</v>
      </c>
      <c r="L227" s="14">
        <v>0.40286281009137598</v>
      </c>
      <c r="M227" s="14"/>
      <c r="N227" s="14">
        <v>0.41694074990315499</v>
      </c>
      <c r="O227" s="14">
        <v>0.39264532413081199</v>
      </c>
      <c r="P227" s="14">
        <v>0.365368649278556</v>
      </c>
      <c r="Q227" s="14">
        <v>0.39970311051620899</v>
      </c>
      <c r="R227" s="14"/>
      <c r="S227" s="14">
        <v>0.45034379670839902</v>
      </c>
      <c r="T227" s="14">
        <v>0.43722666378073199</v>
      </c>
      <c r="U227" s="14">
        <v>0.43075972333454199</v>
      </c>
      <c r="V227" s="14">
        <v>0.35539197205543399</v>
      </c>
      <c r="W227" s="14">
        <v>0.35230127074197598</v>
      </c>
      <c r="X227" s="14">
        <v>0.41728808305930398</v>
      </c>
      <c r="Y227" s="14">
        <v>0.39283754888855099</v>
      </c>
      <c r="Z227" s="14">
        <v>0.40102936970040898</v>
      </c>
      <c r="AA227" s="14">
        <v>0.360210835985453</v>
      </c>
      <c r="AB227" s="14">
        <v>0.33537398503168803</v>
      </c>
      <c r="AC227" s="14">
        <v>0.3998233827496</v>
      </c>
      <c r="AD227" s="14">
        <v>0.30594837892522297</v>
      </c>
      <c r="AE227" s="14"/>
      <c r="AF227" s="14">
        <v>0.48681936413492</v>
      </c>
      <c r="AG227" s="14">
        <v>0.48517190294398199</v>
      </c>
      <c r="AH227" s="14">
        <v>0.50322221455011296</v>
      </c>
      <c r="AI227" s="14">
        <v>0.45262072970463602</v>
      </c>
      <c r="AJ227" s="14">
        <v>0.36113348604495299</v>
      </c>
      <c r="AK227" s="14">
        <v>0.32940481690069501</v>
      </c>
      <c r="AL227" s="14">
        <v>0.34732510285209001</v>
      </c>
      <c r="AM227" s="14">
        <v>0.36457712154632499</v>
      </c>
      <c r="AN227" s="14">
        <v>0.31096294490537102</v>
      </c>
      <c r="AO227" s="14">
        <v>0.32906955380521202</v>
      </c>
      <c r="AP227" s="14">
        <v>0.38216810745567198</v>
      </c>
      <c r="AQ227" s="14">
        <v>0.46027967706877498</v>
      </c>
      <c r="AR227" s="14">
        <v>0.34551744918608701</v>
      </c>
      <c r="AS227" s="14">
        <v>0.33599805252041998</v>
      </c>
      <c r="AT227" s="14">
        <v>0.51582738957851704</v>
      </c>
      <c r="AU227" s="14">
        <v>0.44772724006975001</v>
      </c>
      <c r="AV227" s="14"/>
      <c r="AW227" s="14">
        <v>0.37226637786524702</v>
      </c>
      <c r="AX227" s="14">
        <v>0.42516745143829598</v>
      </c>
      <c r="AY227" s="14"/>
      <c r="AZ227" s="14">
        <v>0.38366756801171897</v>
      </c>
      <c r="BA227" s="14">
        <v>0.35519507206690798</v>
      </c>
      <c r="BB227" s="14" t="s">
        <v>98</v>
      </c>
      <c r="BC227" s="14">
        <v>0.393914015395468</v>
      </c>
      <c r="BD227" s="14">
        <v>0.46666961901913601</v>
      </c>
      <c r="BE227" s="14">
        <v>0.43612437892047901</v>
      </c>
      <c r="BF227" s="14">
        <v>0.391937398822019</v>
      </c>
      <c r="BG227" s="14"/>
      <c r="BH227" s="14">
        <v>0.36167047299545602</v>
      </c>
      <c r="BI227" s="14">
        <v>0.40425894667370099</v>
      </c>
      <c r="BJ227" s="14">
        <v>0.35728403560793098</v>
      </c>
      <c r="BK227" s="14"/>
      <c r="BL227" s="14">
        <v>0.37069067672275102</v>
      </c>
      <c r="BM227" s="14">
        <v>0.401700814481253</v>
      </c>
      <c r="BN227" s="14">
        <v>0.44943961442505598</v>
      </c>
      <c r="BO227" s="14">
        <v>0.29964134077426502</v>
      </c>
      <c r="BP227" s="14">
        <v>0.35566899139714298</v>
      </c>
      <c r="BQ227" s="14"/>
      <c r="BR227" s="14">
        <v>0.34588661927116399</v>
      </c>
      <c r="BS227" s="14">
        <v>0.42305561668696601</v>
      </c>
      <c r="BT227" s="14">
        <v>0.49864404405183299</v>
      </c>
    </row>
    <row r="228" spans="2:72" x14ac:dyDescent="0.25">
      <c r="B228" t="s">
        <v>185</v>
      </c>
      <c r="C228" s="14">
        <v>0.54295798446160404</v>
      </c>
      <c r="D228" s="14">
        <v>0.53480984879174098</v>
      </c>
      <c r="E228" s="14">
        <v>0.551364906368491</v>
      </c>
      <c r="F228" s="14"/>
      <c r="G228" s="14">
        <v>0.411267854255915</v>
      </c>
      <c r="H228" s="14">
        <v>0.57400305729976497</v>
      </c>
      <c r="I228" s="14">
        <v>0.54288261665349102</v>
      </c>
      <c r="J228" s="14">
        <v>0.57394135021460302</v>
      </c>
      <c r="K228" s="14">
        <v>0.57968687501970195</v>
      </c>
      <c r="L228" s="14">
        <v>0.55640171149622797</v>
      </c>
      <c r="M228" s="14"/>
      <c r="N228" s="14">
        <v>0.53978098449072398</v>
      </c>
      <c r="O228" s="14">
        <v>0.52573417706085701</v>
      </c>
      <c r="P228" s="14">
        <v>0.58109321870900998</v>
      </c>
      <c r="Q228" s="14">
        <v>0.52999508045631705</v>
      </c>
      <c r="R228" s="14"/>
      <c r="S228" s="14">
        <v>0.47070753610476501</v>
      </c>
      <c r="T228" s="14">
        <v>0.50795549879916402</v>
      </c>
      <c r="U228" s="14">
        <v>0.49594995239252798</v>
      </c>
      <c r="V228" s="14">
        <v>0.56547589975429802</v>
      </c>
      <c r="W228" s="14">
        <v>0.59450650770020197</v>
      </c>
      <c r="X228" s="14">
        <v>0.53519646427881196</v>
      </c>
      <c r="Y228" s="14">
        <v>0.56744900946436705</v>
      </c>
      <c r="Z228" s="14">
        <v>0.47299662139829801</v>
      </c>
      <c r="AA228" s="14">
        <v>0.59789468543736302</v>
      </c>
      <c r="AB228" s="14">
        <v>0.60025736997960699</v>
      </c>
      <c r="AC228" s="14">
        <v>0.52928194168579501</v>
      </c>
      <c r="AD228" s="14">
        <v>0.67182688986866601</v>
      </c>
      <c r="AE228" s="14"/>
      <c r="AF228" s="14">
        <v>0.41299275385081302</v>
      </c>
      <c r="AG228" s="14">
        <v>0.40199208563340599</v>
      </c>
      <c r="AH228" s="14">
        <v>0.461502011920632</v>
      </c>
      <c r="AI228" s="14">
        <v>0.48813126820181602</v>
      </c>
      <c r="AJ228" s="14">
        <v>0.58762354797779204</v>
      </c>
      <c r="AK228" s="14">
        <v>0.61564797190867904</v>
      </c>
      <c r="AL228" s="14">
        <v>0.59166488466730605</v>
      </c>
      <c r="AM228" s="14">
        <v>0.55983675984679304</v>
      </c>
      <c r="AN228" s="14">
        <v>0.63221203957598804</v>
      </c>
      <c r="AO228" s="14">
        <v>0.63192167487768902</v>
      </c>
      <c r="AP228" s="14">
        <v>0.56104202064389896</v>
      </c>
      <c r="AQ228" s="14">
        <v>0.49969436192327799</v>
      </c>
      <c r="AR228" s="14">
        <v>0.60554625386060201</v>
      </c>
      <c r="AS228" s="14">
        <v>0.64550427393448495</v>
      </c>
      <c r="AT228" s="14">
        <v>0.48417261042148302</v>
      </c>
      <c r="AU228" s="14">
        <v>0.48071826452601701</v>
      </c>
      <c r="AV228" s="14"/>
      <c r="AW228" s="14">
        <v>0.57522454815096402</v>
      </c>
      <c r="AX228" s="14">
        <v>0.50028552451569197</v>
      </c>
      <c r="AY228" s="14"/>
      <c r="AZ228" s="14">
        <v>0.56358979973571099</v>
      </c>
      <c r="BA228" s="14">
        <v>0.58346604997790696</v>
      </c>
      <c r="BB228" s="14" t="s">
        <v>98</v>
      </c>
      <c r="BC228" s="14">
        <v>0.54604664030767003</v>
      </c>
      <c r="BD228" s="14">
        <v>0.46726134512136502</v>
      </c>
      <c r="BE228" s="14">
        <v>0.49046991722740801</v>
      </c>
      <c r="BF228" s="14">
        <v>0.51868858513938998</v>
      </c>
      <c r="BG228" s="14"/>
      <c r="BH228" s="14">
        <v>0.57822256962184904</v>
      </c>
      <c r="BI228" s="14">
        <v>0.54715867669882001</v>
      </c>
      <c r="BJ228" s="14">
        <v>0.53672151110849498</v>
      </c>
      <c r="BK228" s="14"/>
      <c r="BL228" s="14">
        <v>0.58086527822391498</v>
      </c>
      <c r="BM228" s="14">
        <v>0.54185589745168095</v>
      </c>
      <c r="BN228" s="14">
        <v>0.51091001303425898</v>
      </c>
      <c r="BO228" s="14">
        <v>0.57872405858776699</v>
      </c>
      <c r="BP228" s="14">
        <v>0.53330344844764199</v>
      </c>
      <c r="BQ228" s="14"/>
      <c r="BR228" s="14">
        <v>0.61448930294053905</v>
      </c>
      <c r="BS228" s="14">
        <v>0.52146218042503201</v>
      </c>
      <c r="BT228" s="14">
        <v>0.46911215792984301</v>
      </c>
    </row>
    <row r="229" spans="2:72" x14ac:dyDescent="0.25">
      <c r="B229" t="s">
        <v>92</v>
      </c>
      <c r="C229" s="14">
        <v>6.1997974222555201E-2</v>
      </c>
      <c r="D229" s="14">
        <v>5.8359578991102598E-2</v>
      </c>
      <c r="E229" s="14">
        <v>6.5983880773703499E-2</v>
      </c>
      <c r="F229" s="14"/>
      <c r="G229" s="14">
        <v>6.3618358327863903E-2</v>
      </c>
      <c r="H229" s="14">
        <v>7.3525519474660503E-2</v>
      </c>
      <c r="I229" s="14">
        <v>7.78115621808637E-2</v>
      </c>
      <c r="J229" s="14">
        <v>7.0255992732871198E-2</v>
      </c>
      <c r="K229" s="14">
        <v>4.89227661489973E-2</v>
      </c>
      <c r="L229" s="14">
        <v>4.0735478412395297E-2</v>
      </c>
      <c r="M229" s="14"/>
      <c r="N229" s="14">
        <v>4.3278265606120997E-2</v>
      </c>
      <c r="O229" s="14">
        <v>8.1620498808330694E-2</v>
      </c>
      <c r="P229" s="14">
        <v>5.3538132012434E-2</v>
      </c>
      <c r="Q229" s="14">
        <v>7.0301809027474599E-2</v>
      </c>
      <c r="R229" s="14"/>
      <c r="S229" s="14">
        <v>7.89486671868357E-2</v>
      </c>
      <c r="T229" s="14">
        <v>5.4817837420103398E-2</v>
      </c>
      <c r="U229" s="14">
        <v>7.3290324272930099E-2</v>
      </c>
      <c r="V229" s="14">
        <v>7.9132128190267798E-2</v>
      </c>
      <c r="W229" s="14">
        <v>5.3192221557821398E-2</v>
      </c>
      <c r="X229" s="14">
        <v>4.7515452661883499E-2</v>
      </c>
      <c r="Y229" s="14">
        <v>3.9713441647081502E-2</v>
      </c>
      <c r="Z229" s="14">
        <v>0.12597400890129301</v>
      </c>
      <c r="AA229" s="14">
        <v>4.1894478577184403E-2</v>
      </c>
      <c r="AB229" s="14">
        <v>6.4368644988704801E-2</v>
      </c>
      <c r="AC229" s="14">
        <v>7.0894675564604701E-2</v>
      </c>
      <c r="AD229" s="14">
        <v>2.22247312061108E-2</v>
      </c>
      <c r="AE229" s="14"/>
      <c r="AF229" s="14">
        <v>0.100187882014266</v>
      </c>
      <c r="AG229" s="14">
        <v>0.112836011422612</v>
      </c>
      <c r="AH229" s="14">
        <v>3.5275773529254997E-2</v>
      </c>
      <c r="AI229" s="14">
        <v>5.9248002093547497E-2</v>
      </c>
      <c r="AJ229" s="14">
        <v>5.1242965977255299E-2</v>
      </c>
      <c r="AK229" s="14">
        <v>5.4947211190625803E-2</v>
      </c>
      <c r="AL229" s="14">
        <v>6.1010012480604198E-2</v>
      </c>
      <c r="AM229" s="14">
        <v>7.5586118606881705E-2</v>
      </c>
      <c r="AN229" s="14">
        <v>5.6825015518640498E-2</v>
      </c>
      <c r="AO229" s="14">
        <v>3.9008771317099102E-2</v>
      </c>
      <c r="AP229" s="14">
        <v>5.6789871900428203E-2</v>
      </c>
      <c r="AQ229" s="14">
        <v>4.0025961007946698E-2</v>
      </c>
      <c r="AR229" s="14">
        <v>4.8936296953311198E-2</v>
      </c>
      <c r="AS229" s="14">
        <v>1.8497673545095902E-2</v>
      </c>
      <c r="AT229" s="14">
        <v>0</v>
      </c>
      <c r="AU229" s="14">
        <v>7.1554495404233101E-2</v>
      </c>
      <c r="AV229" s="14"/>
      <c r="AW229" s="14">
        <v>5.2509073983789199E-2</v>
      </c>
      <c r="AX229" s="14">
        <v>7.4547024046011406E-2</v>
      </c>
      <c r="AY229" s="14"/>
      <c r="AZ229" s="14">
        <v>5.2742632252570497E-2</v>
      </c>
      <c r="BA229" s="14">
        <v>6.1338877955184799E-2</v>
      </c>
      <c r="BB229" s="14" t="s">
        <v>98</v>
      </c>
      <c r="BC229" s="14">
        <v>6.0039344296862203E-2</v>
      </c>
      <c r="BD229" s="14">
        <v>6.6069035859498901E-2</v>
      </c>
      <c r="BE229" s="14">
        <v>7.3405703852113494E-2</v>
      </c>
      <c r="BF229" s="14">
        <v>8.9374016038591006E-2</v>
      </c>
      <c r="BG229" s="14"/>
      <c r="BH229" s="14">
        <v>6.0106957382695302E-2</v>
      </c>
      <c r="BI229" s="14">
        <v>4.8582376627478198E-2</v>
      </c>
      <c r="BJ229" s="14">
        <v>0.105994453283574</v>
      </c>
      <c r="BK229" s="14"/>
      <c r="BL229" s="14">
        <v>4.8444045053334599E-2</v>
      </c>
      <c r="BM229" s="14">
        <v>5.6443288067065403E-2</v>
      </c>
      <c r="BN229" s="14">
        <v>3.9650372540685201E-2</v>
      </c>
      <c r="BO229" s="14">
        <v>0.12163460063796699</v>
      </c>
      <c r="BP229" s="14">
        <v>0.11102756015521401</v>
      </c>
      <c r="BQ229" s="14"/>
      <c r="BR229" s="14">
        <v>3.9624077788297199E-2</v>
      </c>
      <c r="BS229" s="14">
        <v>5.5482202888001202E-2</v>
      </c>
      <c r="BT229" s="14">
        <v>3.2243798018323597E-2</v>
      </c>
    </row>
    <row r="230" spans="2:72" x14ac:dyDescent="0.2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row>
    <row r="231" spans="2:72" x14ac:dyDescent="0.25">
      <c r="B231" s="6" t="s">
        <v>200</v>
      </c>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row>
    <row r="232" spans="2:72" x14ac:dyDescent="0.25">
      <c r="B232" s="23" t="s">
        <v>201</v>
      </c>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row>
    <row r="233" spans="2:72" x14ac:dyDescent="0.25">
      <c r="B233" t="s">
        <v>187</v>
      </c>
      <c r="C233" s="14">
        <v>0.10859907906506699</v>
      </c>
      <c r="D233" s="14">
        <v>0.102495786703277</v>
      </c>
      <c r="E233" s="14">
        <v>0.11358379458722299</v>
      </c>
      <c r="F233" s="14"/>
      <c r="G233" s="14">
        <v>8.7358890497875194E-2</v>
      </c>
      <c r="H233" s="14">
        <v>0.122858736982817</v>
      </c>
      <c r="I233" s="14">
        <v>0.12798044179611201</v>
      </c>
      <c r="J233" s="14">
        <v>0.124140838440084</v>
      </c>
      <c r="K233" s="14">
        <v>0.11626610082469099</v>
      </c>
      <c r="L233" s="14">
        <v>8.1876716974707706E-2</v>
      </c>
      <c r="M233" s="14"/>
      <c r="N233" s="14">
        <v>6.9924504422319594E-2</v>
      </c>
      <c r="O233" s="14">
        <v>7.4608206034739097E-2</v>
      </c>
      <c r="P233" s="14">
        <v>0.14419549228578199</v>
      </c>
      <c r="Q233" s="14">
        <v>0.187432466586788</v>
      </c>
      <c r="R233" s="14"/>
      <c r="S233" s="14">
        <v>0.13882822129310901</v>
      </c>
      <c r="T233" s="14">
        <v>0.111822439839963</v>
      </c>
      <c r="U233" s="14">
        <v>0.123585261210996</v>
      </c>
      <c r="V233" s="14">
        <v>8.2294608073713804E-2</v>
      </c>
      <c r="W233" s="14">
        <v>9.2635983128257604E-2</v>
      </c>
      <c r="X233" s="14">
        <v>0.112776326166331</v>
      </c>
      <c r="Y233" s="14">
        <v>9.6403812518261897E-2</v>
      </c>
      <c r="Z233" s="14">
        <v>0.13832725962918499</v>
      </c>
      <c r="AA233" s="14">
        <v>0.103676732343921</v>
      </c>
      <c r="AB233" s="14">
        <v>9.4774783543438906E-2</v>
      </c>
      <c r="AC233" s="14">
        <v>0.14557085740035999</v>
      </c>
      <c r="AD233" s="14">
        <v>3.92263385543071E-2</v>
      </c>
      <c r="AE233" s="14"/>
      <c r="AF233" s="14">
        <v>0.507821594727633</v>
      </c>
      <c r="AG233" s="14">
        <v>0.216990619600159</v>
      </c>
      <c r="AH233" s="14">
        <v>0.14953882061349799</v>
      </c>
      <c r="AI233" s="14">
        <v>0.17632584918774299</v>
      </c>
      <c r="AJ233" s="14">
        <v>0.12958307660391899</v>
      </c>
      <c r="AK233" s="14">
        <v>0.116389705432945</v>
      </c>
      <c r="AL233" s="14">
        <v>0.110661021408873</v>
      </c>
      <c r="AM233" s="14">
        <v>8.42798535204618E-2</v>
      </c>
      <c r="AN233" s="14">
        <v>3.6342051951568102E-2</v>
      </c>
      <c r="AO233" s="14">
        <v>0.14568306650920501</v>
      </c>
      <c r="AP233" s="14">
        <v>0.101508639392329</v>
      </c>
      <c r="AQ233" s="14">
        <v>8.4943866267149698E-2</v>
      </c>
      <c r="AR233" s="14">
        <v>3.6462895314951997E-2</v>
      </c>
      <c r="AS233" s="14">
        <v>2.74503181694816E-2</v>
      </c>
      <c r="AT233" s="14">
        <v>7.3170363226276999E-2</v>
      </c>
      <c r="AU233" s="14">
        <v>0.12486952588464199</v>
      </c>
      <c r="AV233" s="14"/>
      <c r="AW233" s="14">
        <v>0.107476508987682</v>
      </c>
      <c r="AX233" s="14">
        <v>0.110610129457043</v>
      </c>
      <c r="AY233" s="14"/>
      <c r="AZ233" s="14">
        <v>9.7867707481729599E-2</v>
      </c>
      <c r="BA233" s="14">
        <v>0.12207196098692601</v>
      </c>
      <c r="BB233" s="14" t="s">
        <v>98</v>
      </c>
      <c r="BC233" s="14" t="s">
        <v>98</v>
      </c>
      <c r="BD233" s="14" t="s">
        <v>98</v>
      </c>
      <c r="BE233" s="14" t="s">
        <v>98</v>
      </c>
      <c r="BF233" s="14" t="s">
        <v>98</v>
      </c>
      <c r="BG233" s="14"/>
      <c r="BH233" s="14">
        <v>9.8989354711851898E-2</v>
      </c>
      <c r="BI233" s="14">
        <v>0.11743252345850499</v>
      </c>
      <c r="BJ233" s="14">
        <v>0.14593205149716701</v>
      </c>
      <c r="BK233" s="14"/>
      <c r="BL233" s="14">
        <v>9.5017784967417501E-2</v>
      </c>
      <c r="BM233" s="14">
        <v>0.14641631510188</v>
      </c>
      <c r="BN233" s="14">
        <v>9.9635675091338693E-2</v>
      </c>
      <c r="BO233" s="14">
        <v>0</v>
      </c>
      <c r="BP233" s="14">
        <v>0.13753513809597101</v>
      </c>
      <c r="BQ233" s="14"/>
      <c r="BR233" s="14">
        <v>9.5033063104304996E-2</v>
      </c>
      <c r="BS233" s="14">
        <v>0.13894306038134799</v>
      </c>
      <c r="BT233" s="14">
        <v>9.6020614712183705E-2</v>
      </c>
    </row>
    <row r="234" spans="2:72" x14ac:dyDescent="0.25">
      <c r="B234" t="s">
        <v>188</v>
      </c>
      <c r="C234" s="14">
        <v>0.121115727040395</v>
      </c>
      <c r="D234" s="14">
        <v>0.10212909649992399</v>
      </c>
      <c r="E234" s="14">
        <v>0.140258767491171</v>
      </c>
      <c r="F234" s="14"/>
      <c r="G234" s="14">
        <v>0.168437056128556</v>
      </c>
      <c r="H234" s="14">
        <v>0.14867663283232899</v>
      </c>
      <c r="I234" s="14">
        <v>0.120387488272581</v>
      </c>
      <c r="J234" s="14">
        <v>0.133869184908042</v>
      </c>
      <c r="K234" s="14">
        <v>8.2239671528679795E-2</v>
      </c>
      <c r="L234" s="14">
        <v>0.112547032761486</v>
      </c>
      <c r="M234" s="14"/>
      <c r="N234" s="14">
        <v>0.10101567540567299</v>
      </c>
      <c r="O234" s="14">
        <v>0.12840847008940001</v>
      </c>
      <c r="P234" s="14">
        <v>0.12750474869666301</v>
      </c>
      <c r="Q234" s="14">
        <v>0.142345183725338</v>
      </c>
      <c r="R234" s="14"/>
      <c r="S234" s="14">
        <v>0.123359360561628</v>
      </c>
      <c r="T234" s="14">
        <v>0.116217605169688</v>
      </c>
      <c r="U234" s="14">
        <v>0.151520175983068</v>
      </c>
      <c r="V234" s="14">
        <v>0.104185488483008</v>
      </c>
      <c r="W234" s="14">
        <v>0.21350158288302601</v>
      </c>
      <c r="X234" s="14">
        <v>7.67341384228028E-2</v>
      </c>
      <c r="Y234" s="14">
        <v>0.139069194212535</v>
      </c>
      <c r="Z234" s="14">
        <v>4.9706320205703099E-2</v>
      </c>
      <c r="AA234" s="14">
        <v>0.11118605576520101</v>
      </c>
      <c r="AB234" s="14">
        <v>0.10923357008887501</v>
      </c>
      <c r="AC234" s="14">
        <v>0.11147885044863499</v>
      </c>
      <c r="AD234" s="14">
        <v>0.123776401073433</v>
      </c>
      <c r="AE234" s="14"/>
      <c r="AF234" s="14">
        <v>0</v>
      </c>
      <c r="AG234" s="14">
        <v>0.146779382222854</v>
      </c>
      <c r="AH234" s="14">
        <v>0.21375071106235999</v>
      </c>
      <c r="AI234" s="14">
        <v>0.11623292244747301</v>
      </c>
      <c r="AJ234" s="14">
        <v>0.18614056765158199</v>
      </c>
      <c r="AK234" s="14">
        <v>0.115879558882092</v>
      </c>
      <c r="AL234" s="14">
        <v>0.13049348615703599</v>
      </c>
      <c r="AM234" s="14">
        <v>9.8360089084315705E-2</v>
      </c>
      <c r="AN234" s="14">
        <v>0.102861504738853</v>
      </c>
      <c r="AO234" s="14">
        <v>0.123699251535884</v>
      </c>
      <c r="AP234" s="14">
        <v>8.5129829361875797E-2</v>
      </c>
      <c r="AQ234" s="14">
        <v>0.108238418230961</v>
      </c>
      <c r="AR234" s="14">
        <v>0.130199220374077</v>
      </c>
      <c r="AS234" s="14">
        <v>3.1274766689319299E-2</v>
      </c>
      <c r="AT234" s="14">
        <v>8.6736638598186006E-2</v>
      </c>
      <c r="AU234" s="14">
        <v>0.101095304596222</v>
      </c>
      <c r="AV234" s="14"/>
      <c r="AW234" s="14">
        <v>0.11628471813994801</v>
      </c>
      <c r="AX234" s="14">
        <v>0.12977033358889201</v>
      </c>
      <c r="AY234" s="14"/>
      <c r="AZ234" s="14">
        <v>0.11532885659499099</v>
      </c>
      <c r="BA234" s="14">
        <v>0.12838095139709099</v>
      </c>
      <c r="BB234" s="14" t="s">
        <v>98</v>
      </c>
      <c r="BC234" s="14" t="s">
        <v>98</v>
      </c>
      <c r="BD234" s="14" t="s">
        <v>98</v>
      </c>
      <c r="BE234" s="14" t="s">
        <v>98</v>
      </c>
      <c r="BF234" s="14" t="s">
        <v>98</v>
      </c>
      <c r="BG234" s="14"/>
      <c r="BH234" s="14">
        <v>0.12592753572104501</v>
      </c>
      <c r="BI234" s="14">
        <v>0.11121722168583301</v>
      </c>
      <c r="BJ234" s="14">
        <v>0.117886571563819</v>
      </c>
      <c r="BK234" s="14"/>
      <c r="BL234" s="14">
        <v>0.124011894936795</v>
      </c>
      <c r="BM234" s="14">
        <v>0.119030573750168</v>
      </c>
      <c r="BN234" s="14">
        <v>8.5555025731683401E-2</v>
      </c>
      <c r="BO234" s="14">
        <v>0.18167782158818799</v>
      </c>
      <c r="BP234" s="14">
        <v>0.15240414650582501</v>
      </c>
      <c r="BQ234" s="14"/>
      <c r="BR234" s="14">
        <v>0.13295010231663201</v>
      </c>
      <c r="BS234" s="14">
        <v>0.128779144766269</v>
      </c>
      <c r="BT234" s="14">
        <v>0.13687609449183999</v>
      </c>
    </row>
    <row r="235" spans="2:72" x14ac:dyDescent="0.25">
      <c r="B235" t="s">
        <v>189</v>
      </c>
      <c r="C235" s="14">
        <v>0.10724692020542</v>
      </c>
      <c r="D235" s="14">
        <v>9.2130367842680694E-2</v>
      </c>
      <c r="E235" s="14">
        <v>0.12250159325096301</v>
      </c>
      <c r="F235" s="14"/>
      <c r="G235" s="14">
        <v>0.10550958466389999</v>
      </c>
      <c r="H235" s="14">
        <v>0.12907492175061</v>
      </c>
      <c r="I235" s="14">
        <v>0.12864276326146001</v>
      </c>
      <c r="J235" s="14">
        <v>0.12439926604210499</v>
      </c>
      <c r="K235" s="14">
        <v>9.3431621585019997E-2</v>
      </c>
      <c r="L235" s="14">
        <v>8.3198652321643904E-2</v>
      </c>
      <c r="M235" s="14"/>
      <c r="N235" s="14">
        <v>0.103766367322111</v>
      </c>
      <c r="O235" s="14">
        <v>0.12771689351514401</v>
      </c>
      <c r="P235" s="14">
        <v>0.102101521763314</v>
      </c>
      <c r="Q235" s="14">
        <v>8.8032769040520806E-2</v>
      </c>
      <c r="R235" s="14"/>
      <c r="S235" s="14">
        <v>7.0800638594560303E-2</v>
      </c>
      <c r="T235" s="14">
        <v>7.28741310382197E-2</v>
      </c>
      <c r="U235" s="14">
        <v>0.100781510823876</v>
      </c>
      <c r="V235" s="14">
        <v>0.11561635612169099</v>
      </c>
      <c r="W235" s="14">
        <v>0.13944229031331001</v>
      </c>
      <c r="X235" s="14">
        <v>0.12824294203900299</v>
      </c>
      <c r="Y235" s="14">
        <v>9.1229210590525606E-2</v>
      </c>
      <c r="Z235" s="14">
        <v>0.16667439575392101</v>
      </c>
      <c r="AA235" s="14">
        <v>0.123557746397728</v>
      </c>
      <c r="AB235" s="14">
        <v>0.13330309271194801</v>
      </c>
      <c r="AC235" s="14">
        <v>6.7124593813890604E-2</v>
      </c>
      <c r="AD235" s="14">
        <v>0.147018178423408</v>
      </c>
      <c r="AE235" s="14"/>
      <c r="AF235" s="14">
        <v>0</v>
      </c>
      <c r="AG235" s="14">
        <v>0.16302924756852499</v>
      </c>
      <c r="AH235" s="14">
        <v>5.6932957979249299E-2</v>
      </c>
      <c r="AI235" s="14">
        <v>0.13219987709660999</v>
      </c>
      <c r="AJ235" s="14">
        <v>0.211265290643878</v>
      </c>
      <c r="AK235" s="14">
        <v>0.145121489506811</v>
      </c>
      <c r="AL235" s="14">
        <v>0.12723819746179099</v>
      </c>
      <c r="AM235" s="14">
        <v>5.0079986597908799E-2</v>
      </c>
      <c r="AN235" s="14">
        <v>0.135722630425232</v>
      </c>
      <c r="AO235" s="14">
        <v>0.105148969861443</v>
      </c>
      <c r="AP235" s="14">
        <v>0.100316053368428</v>
      </c>
      <c r="AQ235" s="14">
        <v>6.2483101473667799E-2</v>
      </c>
      <c r="AR235" s="14">
        <v>7.1586244930069196E-2</v>
      </c>
      <c r="AS235" s="14">
        <v>9.1786671478454707E-2</v>
      </c>
      <c r="AT235" s="14">
        <v>2.3015327947727499E-2</v>
      </c>
      <c r="AU235" s="14">
        <v>2.0462456826865399E-2</v>
      </c>
      <c r="AV235" s="14"/>
      <c r="AW235" s="14">
        <v>0.10743865630895599</v>
      </c>
      <c r="AX235" s="14">
        <v>0.106903430766373</v>
      </c>
      <c r="AY235" s="14"/>
      <c r="AZ235" s="14">
        <v>8.7833167751001404E-2</v>
      </c>
      <c r="BA235" s="14">
        <v>0.13162024401099201</v>
      </c>
      <c r="BB235" s="14" t="s">
        <v>98</v>
      </c>
      <c r="BC235" s="14" t="s">
        <v>98</v>
      </c>
      <c r="BD235" s="14" t="s">
        <v>98</v>
      </c>
      <c r="BE235" s="14" t="s">
        <v>98</v>
      </c>
      <c r="BF235" s="14" t="s">
        <v>98</v>
      </c>
      <c r="BG235" s="14"/>
      <c r="BH235" s="14">
        <v>0.110063570202422</v>
      </c>
      <c r="BI235" s="14">
        <v>0.10143344554141</v>
      </c>
      <c r="BJ235" s="14">
        <v>0.13429808903700699</v>
      </c>
      <c r="BK235" s="14"/>
      <c r="BL235" s="14">
        <v>0.103206609370379</v>
      </c>
      <c r="BM235" s="14">
        <v>0.11037917382736</v>
      </c>
      <c r="BN235" s="14">
        <v>7.0645695875571998E-2</v>
      </c>
      <c r="BO235" s="14">
        <v>9.91189155235285E-2</v>
      </c>
      <c r="BP235" s="14">
        <v>8.6142644714223102E-2</v>
      </c>
      <c r="BQ235" s="14"/>
      <c r="BR235" s="14">
        <v>7.6465408458387105E-2</v>
      </c>
      <c r="BS235" s="14">
        <v>0.114459656508948</v>
      </c>
      <c r="BT235" s="14">
        <v>7.7392026469699199E-2</v>
      </c>
    </row>
    <row r="236" spans="2:72" x14ac:dyDescent="0.25">
      <c r="B236" t="s">
        <v>190</v>
      </c>
      <c r="C236" s="14">
        <v>0.107411145363128</v>
      </c>
      <c r="D236" s="14">
        <v>0.12037524312285799</v>
      </c>
      <c r="E236" s="14">
        <v>9.4579100485109202E-2</v>
      </c>
      <c r="F236" s="14"/>
      <c r="G236" s="14">
        <v>0.118629178038125</v>
      </c>
      <c r="H236" s="14">
        <v>0.10983529887200701</v>
      </c>
      <c r="I236" s="14">
        <v>0.114507252776798</v>
      </c>
      <c r="J236" s="14">
        <v>0.121988389082077</v>
      </c>
      <c r="K236" s="14">
        <v>9.1313749271858494E-2</v>
      </c>
      <c r="L236" s="14">
        <v>0.100235373136596</v>
      </c>
      <c r="M236" s="14"/>
      <c r="N236" s="14">
        <v>0.12961123722493501</v>
      </c>
      <c r="O236" s="14">
        <v>0.10998125776418199</v>
      </c>
      <c r="P236" s="14">
        <v>9.3736335194574499E-2</v>
      </c>
      <c r="Q236" s="14">
        <v>8.2203722244094196E-2</v>
      </c>
      <c r="R236" s="14"/>
      <c r="S236" s="14">
        <v>8.0052953438436006E-2</v>
      </c>
      <c r="T236" s="14">
        <v>0.12899803393224199</v>
      </c>
      <c r="U236" s="14">
        <v>9.1721290416125006E-2</v>
      </c>
      <c r="V236" s="14">
        <v>0.107358149072279</v>
      </c>
      <c r="W236" s="14">
        <v>8.2996313941310004E-2</v>
      </c>
      <c r="X236" s="14">
        <v>5.3700286205723299E-2</v>
      </c>
      <c r="Y236" s="14">
        <v>9.16090841434134E-2</v>
      </c>
      <c r="Z236" s="14">
        <v>0.180987082860354</v>
      </c>
      <c r="AA236" s="14">
        <v>0.11664552766286999</v>
      </c>
      <c r="AB236" s="14">
        <v>0.13488416901913899</v>
      </c>
      <c r="AC236" s="14">
        <v>0.14860073611128599</v>
      </c>
      <c r="AD236" s="14">
        <v>0.136507377447395</v>
      </c>
      <c r="AE236" s="14"/>
      <c r="AF236" s="14">
        <v>0</v>
      </c>
      <c r="AG236" s="14">
        <v>2.96110566212387E-2</v>
      </c>
      <c r="AH236" s="14">
        <v>0.10317739127888</v>
      </c>
      <c r="AI236" s="14">
        <v>0.10254447349223</v>
      </c>
      <c r="AJ236" s="14">
        <v>7.0068943765508498E-2</v>
      </c>
      <c r="AK236" s="14">
        <v>0.13170318851798299</v>
      </c>
      <c r="AL236" s="14">
        <v>9.4054219062213396E-2</v>
      </c>
      <c r="AM236" s="14">
        <v>0.126885816923202</v>
      </c>
      <c r="AN236" s="14">
        <v>7.95043797374307E-2</v>
      </c>
      <c r="AO236" s="14">
        <v>7.0505140613771805E-2</v>
      </c>
      <c r="AP236" s="14">
        <v>0.18223082537374299</v>
      </c>
      <c r="AQ236" s="14">
        <v>0.15170952619917</v>
      </c>
      <c r="AR236" s="14">
        <v>0.176531752610391</v>
      </c>
      <c r="AS236" s="14">
        <v>0.135469062773621</v>
      </c>
      <c r="AT236" s="14">
        <v>8.5426171730783707E-2</v>
      </c>
      <c r="AU236" s="14">
        <v>0.100952363556018</v>
      </c>
      <c r="AV236" s="14"/>
      <c r="AW236" s="14">
        <v>0.10442458319131701</v>
      </c>
      <c r="AX236" s="14">
        <v>0.11276148129963801</v>
      </c>
      <c r="AY236" s="14"/>
      <c r="AZ236" s="14">
        <v>9.79758179301322E-2</v>
      </c>
      <c r="BA236" s="14">
        <v>0.119256886740327</v>
      </c>
      <c r="BB236" s="14" t="s">
        <v>98</v>
      </c>
      <c r="BC236" s="14" t="s">
        <v>98</v>
      </c>
      <c r="BD236" s="14" t="s">
        <v>98</v>
      </c>
      <c r="BE236" s="14" t="s">
        <v>98</v>
      </c>
      <c r="BF236" s="14" t="s">
        <v>98</v>
      </c>
      <c r="BG236" s="14"/>
      <c r="BH236" s="14">
        <v>0.113991851179797</v>
      </c>
      <c r="BI236" s="14">
        <v>0.102918903789243</v>
      </c>
      <c r="BJ236" s="14">
        <v>8.5785080770731395E-2</v>
      </c>
      <c r="BK236" s="14"/>
      <c r="BL236" s="14">
        <v>0.117827584173714</v>
      </c>
      <c r="BM236" s="14">
        <v>0.108737372186465</v>
      </c>
      <c r="BN236" s="14">
        <v>9.7250471740302102E-2</v>
      </c>
      <c r="BO236" s="14">
        <v>0.14618519491191101</v>
      </c>
      <c r="BP236" s="14">
        <v>4.7944927068192901E-2</v>
      </c>
      <c r="BQ236" s="14"/>
      <c r="BR236" s="14">
        <v>0.11374198031183599</v>
      </c>
      <c r="BS236" s="14">
        <v>0.116675700383397</v>
      </c>
      <c r="BT236" s="14">
        <v>8.3736503293504405E-2</v>
      </c>
    </row>
    <row r="237" spans="2:72" x14ac:dyDescent="0.25">
      <c r="B237" t="s">
        <v>191</v>
      </c>
      <c r="C237" s="14">
        <v>8.5540716620612398E-2</v>
      </c>
      <c r="D237" s="14">
        <v>9.0532518075422799E-2</v>
      </c>
      <c r="E237" s="14">
        <v>8.0655271694001995E-2</v>
      </c>
      <c r="F237" s="14"/>
      <c r="G237" s="14">
        <v>6.0743857259163599E-2</v>
      </c>
      <c r="H237" s="14">
        <v>7.9395821104565098E-2</v>
      </c>
      <c r="I237" s="14">
        <v>8.9274322300965006E-2</v>
      </c>
      <c r="J237" s="14">
        <v>8.9948860932691999E-2</v>
      </c>
      <c r="K237" s="14">
        <v>9.6195158896110106E-2</v>
      </c>
      <c r="L237" s="14">
        <v>8.37046813082227E-2</v>
      </c>
      <c r="M237" s="14"/>
      <c r="N237" s="14">
        <v>0.101826658130401</v>
      </c>
      <c r="O237" s="14">
        <v>0.100696852747735</v>
      </c>
      <c r="P237" s="14">
        <v>8.2767368021050503E-2</v>
      </c>
      <c r="Q237" s="14">
        <v>3.2766412222121503E-2</v>
      </c>
      <c r="R237" s="14"/>
      <c r="S237" s="14">
        <v>9.3139420149817506E-2</v>
      </c>
      <c r="T237" s="14">
        <v>0.109158431256048</v>
      </c>
      <c r="U237" s="14">
        <v>7.1505319255007194E-2</v>
      </c>
      <c r="V237" s="14">
        <v>7.0899757160100801E-2</v>
      </c>
      <c r="W237" s="14">
        <v>4.8313044912403701E-2</v>
      </c>
      <c r="X237" s="14">
        <v>7.0415548828082597E-2</v>
      </c>
      <c r="Y237" s="14">
        <v>0.121872376489269</v>
      </c>
      <c r="Z237" s="14">
        <v>0.101406561574598</v>
      </c>
      <c r="AA237" s="14">
        <v>7.1008569412152306E-2</v>
      </c>
      <c r="AB237" s="14">
        <v>9.2221613476132405E-2</v>
      </c>
      <c r="AC237" s="14">
        <v>6.8458301986704106E-2</v>
      </c>
      <c r="AD237" s="14">
        <v>0.100616205299202</v>
      </c>
      <c r="AE237" s="14"/>
      <c r="AF237" s="14">
        <v>0</v>
      </c>
      <c r="AG237" s="14">
        <v>7.1920871760752597E-2</v>
      </c>
      <c r="AH237" s="14">
        <v>6.7176651498226297E-2</v>
      </c>
      <c r="AI237" s="14">
        <v>2.4218668342487201E-2</v>
      </c>
      <c r="AJ237" s="14">
        <v>5.8712829194808698E-2</v>
      </c>
      <c r="AK237" s="14">
        <v>0.10074081333226501</v>
      </c>
      <c r="AL237" s="14">
        <v>0.122377914705026</v>
      </c>
      <c r="AM237" s="14">
        <v>8.3201991064377895E-2</v>
      </c>
      <c r="AN237" s="14">
        <v>9.4121228837802398E-2</v>
      </c>
      <c r="AO237" s="14">
        <v>6.0107391760773003E-2</v>
      </c>
      <c r="AP237" s="14">
        <v>0.120635810742206</v>
      </c>
      <c r="AQ237" s="14">
        <v>7.9376161496611503E-2</v>
      </c>
      <c r="AR237" s="14">
        <v>0.14095310148944801</v>
      </c>
      <c r="AS237" s="14">
        <v>0.121582517456484</v>
      </c>
      <c r="AT237" s="14">
        <v>9.0167888635147006E-2</v>
      </c>
      <c r="AU237" s="14">
        <v>9.5384691392673096E-2</v>
      </c>
      <c r="AV237" s="14"/>
      <c r="AW237" s="14">
        <v>9.7999200457313904E-2</v>
      </c>
      <c r="AX237" s="14">
        <v>6.3221719073848798E-2</v>
      </c>
      <c r="AY237" s="14"/>
      <c r="AZ237" s="14">
        <v>9.51897325327897E-2</v>
      </c>
      <c r="BA237" s="14">
        <v>7.3426696428752103E-2</v>
      </c>
      <c r="BB237" s="14" t="s">
        <v>98</v>
      </c>
      <c r="BC237" s="14" t="s">
        <v>98</v>
      </c>
      <c r="BD237" s="14" t="s">
        <v>98</v>
      </c>
      <c r="BE237" s="14" t="s">
        <v>98</v>
      </c>
      <c r="BF237" s="14" t="s">
        <v>98</v>
      </c>
      <c r="BG237" s="14"/>
      <c r="BH237" s="14">
        <v>8.4693521360560006E-2</v>
      </c>
      <c r="BI237" s="14">
        <v>9.7293406439005997E-2</v>
      </c>
      <c r="BJ237" s="14">
        <v>3.4965936921332499E-2</v>
      </c>
      <c r="BK237" s="14"/>
      <c r="BL237" s="14">
        <v>9.5404684376245497E-2</v>
      </c>
      <c r="BM237" s="14">
        <v>7.0021472607809804E-2</v>
      </c>
      <c r="BN237" s="14">
        <v>0.129178509777996</v>
      </c>
      <c r="BO237" s="14">
        <v>9.7868672166228202E-2</v>
      </c>
      <c r="BP237" s="14">
        <v>5.3081849933736401E-2</v>
      </c>
      <c r="BQ237" s="14"/>
      <c r="BR237" s="14">
        <v>0.11011812993037</v>
      </c>
      <c r="BS237" s="14">
        <v>7.73799427128158E-2</v>
      </c>
      <c r="BT237" s="14">
        <v>9.1477248069110798E-2</v>
      </c>
    </row>
    <row r="238" spans="2:72" x14ac:dyDescent="0.25">
      <c r="B238" t="s">
        <v>192</v>
      </c>
      <c r="C238" s="14">
        <v>6.8574009299151195E-2</v>
      </c>
      <c r="D238" s="14">
        <v>7.0113342054558103E-2</v>
      </c>
      <c r="E238" s="14">
        <v>6.7120487791673303E-2</v>
      </c>
      <c r="F238" s="14"/>
      <c r="G238" s="14">
        <v>6.0507712342634801E-2</v>
      </c>
      <c r="H238" s="14">
        <v>7.8657497026740297E-2</v>
      </c>
      <c r="I238" s="14">
        <v>5.7119592233242499E-2</v>
      </c>
      <c r="J238" s="14">
        <v>4.4903635722545299E-2</v>
      </c>
      <c r="K238" s="14">
        <v>8.2917069618984901E-2</v>
      </c>
      <c r="L238" s="14">
        <v>7.8494237837276506E-2</v>
      </c>
      <c r="M238" s="14"/>
      <c r="N238" s="14">
        <v>0.10134629348692201</v>
      </c>
      <c r="O238" s="14">
        <v>5.4628215964807499E-2</v>
      </c>
      <c r="P238" s="14">
        <v>6.3094264966992206E-2</v>
      </c>
      <c r="Q238" s="14">
        <v>3.6478087758086399E-2</v>
      </c>
      <c r="R238" s="14"/>
      <c r="S238" s="14">
        <v>8.7818933473517005E-2</v>
      </c>
      <c r="T238" s="14">
        <v>8.1460819883209898E-2</v>
      </c>
      <c r="U238" s="14">
        <v>4.1736113931641297E-2</v>
      </c>
      <c r="V238" s="14">
        <v>0.11985398772492201</v>
      </c>
      <c r="W238" s="14">
        <v>4.3240855129858403E-2</v>
      </c>
      <c r="X238" s="14">
        <v>7.5282305244652695E-2</v>
      </c>
      <c r="Y238" s="14">
        <v>6.9197454030867495E-2</v>
      </c>
      <c r="Z238" s="14">
        <v>5.2050357341513302E-2</v>
      </c>
      <c r="AA238" s="14">
        <v>4.7966763943754202E-2</v>
      </c>
      <c r="AB238" s="14">
        <v>4.86667902893929E-2</v>
      </c>
      <c r="AC238" s="14">
        <v>4.36208994518456E-2</v>
      </c>
      <c r="AD238" s="14">
        <v>0.10193309073463799</v>
      </c>
      <c r="AE238" s="14"/>
      <c r="AF238" s="14">
        <v>0</v>
      </c>
      <c r="AG238" s="14">
        <v>2.2544787866980401E-2</v>
      </c>
      <c r="AH238" s="14">
        <v>5.1094613973697599E-2</v>
      </c>
      <c r="AI238" s="14">
        <v>3.99250751766657E-2</v>
      </c>
      <c r="AJ238" s="14">
        <v>5.1482557313921498E-2</v>
      </c>
      <c r="AK238" s="14">
        <v>5.3641528098356303E-2</v>
      </c>
      <c r="AL238" s="14">
        <v>2.2971554024947001E-2</v>
      </c>
      <c r="AM238" s="14">
        <v>0.10571719442232801</v>
      </c>
      <c r="AN238" s="14">
        <v>0.103187632901469</v>
      </c>
      <c r="AO238" s="14">
        <v>8.14838062309233E-2</v>
      </c>
      <c r="AP238" s="14">
        <v>8.4917976477085003E-2</v>
      </c>
      <c r="AQ238" s="14">
        <v>7.6877983961006605E-2</v>
      </c>
      <c r="AR238" s="14">
        <v>6.0989809069352502E-2</v>
      </c>
      <c r="AS238" s="14">
        <v>0.114561389088095</v>
      </c>
      <c r="AT238" s="14">
        <v>0.217084134514484</v>
      </c>
      <c r="AU238" s="14">
        <v>7.0088845589443699E-2</v>
      </c>
      <c r="AV238" s="14"/>
      <c r="AW238" s="14">
        <v>8.0907754345737604E-2</v>
      </c>
      <c r="AX238" s="14">
        <v>4.6478477527762498E-2</v>
      </c>
      <c r="AY238" s="14"/>
      <c r="AZ238" s="14">
        <v>6.8276265106519102E-2</v>
      </c>
      <c r="BA238" s="14">
        <v>6.8947817280647097E-2</v>
      </c>
      <c r="BB238" s="14" t="s">
        <v>98</v>
      </c>
      <c r="BC238" s="14" t="s">
        <v>98</v>
      </c>
      <c r="BD238" s="14" t="s">
        <v>98</v>
      </c>
      <c r="BE238" s="14" t="s">
        <v>98</v>
      </c>
      <c r="BF238" s="14" t="s">
        <v>98</v>
      </c>
      <c r="BG238" s="14"/>
      <c r="BH238" s="14">
        <v>6.8229396021606603E-2</v>
      </c>
      <c r="BI238" s="14">
        <v>7.1784322310068399E-2</v>
      </c>
      <c r="BJ238" s="14">
        <v>7.6158691282039406E-2</v>
      </c>
      <c r="BK238" s="14"/>
      <c r="BL238" s="14">
        <v>6.7739739151952805E-2</v>
      </c>
      <c r="BM238" s="14">
        <v>6.5706528444681403E-2</v>
      </c>
      <c r="BN238" s="14">
        <v>6.9487957289334795E-2</v>
      </c>
      <c r="BO238" s="14">
        <v>3.5589173299853699E-2</v>
      </c>
      <c r="BP238" s="14">
        <v>0.119335936601694</v>
      </c>
      <c r="BQ238" s="14"/>
      <c r="BR238" s="14">
        <v>8.4419643553116902E-2</v>
      </c>
      <c r="BS238" s="14">
        <v>6.1418008711026102E-2</v>
      </c>
      <c r="BT238" s="14">
        <v>8.0731829104438005E-2</v>
      </c>
    </row>
    <row r="239" spans="2:72" x14ac:dyDescent="0.25">
      <c r="B239" t="s">
        <v>193</v>
      </c>
      <c r="C239" s="14">
        <v>4.8818986381833601E-2</v>
      </c>
      <c r="D239" s="14">
        <v>5.7335899251205899E-2</v>
      </c>
      <c r="E239" s="14">
        <v>4.0361505877016E-2</v>
      </c>
      <c r="F239" s="14"/>
      <c r="G239" s="14">
        <v>8.0452845982028204E-2</v>
      </c>
      <c r="H239" s="14">
        <v>1.9997098174765301E-2</v>
      </c>
      <c r="I239" s="14">
        <v>4.6671430826393003E-2</v>
      </c>
      <c r="J239" s="14">
        <v>5.6742664999370002E-2</v>
      </c>
      <c r="K239" s="14">
        <v>3.0017895839366399E-2</v>
      </c>
      <c r="L239" s="14">
        <v>6.1497052517715603E-2</v>
      </c>
      <c r="M239" s="14"/>
      <c r="N239" s="14">
        <v>6.7946784228287094E-2</v>
      </c>
      <c r="O239" s="14">
        <v>3.4069124614137102E-2</v>
      </c>
      <c r="P239" s="14">
        <v>4.2969198700825703E-2</v>
      </c>
      <c r="Q239" s="14">
        <v>4.3517172073113397E-2</v>
      </c>
      <c r="R239" s="14"/>
      <c r="S239" s="14">
        <v>6.1034786642520003E-2</v>
      </c>
      <c r="T239" s="14">
        <v>5.86730799965186E-2</v>
      </c>
      <c r="U239" s="14">
        <v>2.51398751612683E-2</v>
      </c>
      <c r="V239" s="14">
        <v>3.5811358751533601E-2</v>
      </c>
      <c r="W239" s="14">
        <v>4.4286167330043501E-2</v>
      </c>
      <c r="X239" s="14">
        <v>6.91679989589392E-2</v>
      </c>
      <c r="Y239" s="14">
        <v>7.4539815509425001E-3</v>
      </c>
      <c r="Z239" s="14">
        <v>3.4035384176615502E-2</v>
      </c>
      <c r="AA239" s="14">
        <v>4.3514875772248301E-2</v>
      </c>
      <c r="AB239" s="14">
        <v>9.4993479133876499E-2</v>
      </c>
      <c r="AC239" s="14">
        <v>5.1538391520342897E-2</v>
      </c>
      <c r="AD239" s="14">
        <v>3.3995987490039903E-2</v>
      </c>
      <c r="AE239" s="14"/>
      <c r="AF239" s="14">
        <v>0</v>
      </c>
      <c r="AG239" s="14">
        <v>2.5280056794012101E-2</v>
      </c>
      <c r="AH239" s="14">
        <v>1.1721322208855601E-2</v>
      </c>
      <c r="AI239" s="14">
        <v>3.11962175103715E-2</v>
      </c>
      <c r="AJ239" s="14">
        <v>7.9095717286396007E-3</v>
      </c>
      <c r="AK239" s="14">
        <v>2.3272685801993102E-2</v>
      </c>
      <c r="AL239" s="14">
        <v>7.8972639047556595E-2</v>
      </c>
      <c r="AM239" s="14">
        <v>9.2546470559972796E-2</v>
      </c>
      <c r="AN239" s="14">
        <v>5.1175202783082602E-2</v>
      </c>
      <c r="AO239" s="14">
        <v>5.9544579076848403E-2</v>
      </c>
      <c r="AP239" s="14">
        <v>5.1769945140174897E-2</v>
      </c>
      <c r="AQ239" s="14">
        <v>7.4408883306106705E-2</v>
      </c>
      <c r="AR239" s="14">
        <v>6.8041003433365402E-2</v>
      </c>
      <c r="AS239" s="14">
        <v>7.3757256909166999E-2</v>
      </c>
      <c r="AT239" s="14">
        <v>0.12513741709701701</v>
      </c>
      <c r="AU239" s="14">
        <v>3.1349068869070303E-2</v>
      </c>
      <c r="AV239" s="14"/>
      <c r="AW239" s="14">
        <v>4.9269007370849403E-2</v>
      </c>
      <c r="AX239" s="14">
        <v>4.80127873706628E-2</v>
      </c>
      <c r="AY239" s="14"/>
      <c r="AZ239" s="14">
        <v>4.8407824626763803E-2</v>
      </c>
      <c r="BA239" s="14">
        <v>4.9335186359983699E-2</v>
      </c>
      <c r="BB239" s="14" t="s">
        <v>98</v>
      </c>
      <c r="BC239" s="14" t="s">
        <v>98</v>
      </c>
      <c r="BD239" s="14" t="s">
        <v>98</v>
      </c>
      <c r="BE239" s="14" t="s">
        <v>98</v>
      </c>
      <c r="BF239" s="14" t="s">
        <v>98</v>
      </c>
      <c r="BG239" s="14"/>
      <c r="BH239" s="14">
        <v>3.7665189238492498E-2</v>
      </c>
      <c r="BI239" s="14">
        <v>5.5951696230409902E-2</v>
      </c>
      <c r="BJ239" s="14">
        <v>7.0750410004787295E-2</v>
      </c>
      <c r="BK239" s="14"/>
      <c r="BL239" s="14">
        <v>4.24050575378992E-2</v>
      </c>
      <c r="BM239" s="14">
        <v>6.3227861485116096E-2</v>
      </c>
      <c r="BN239" s="14">
        <v>6.4140311166177896E-2</v>
      </c>
      <c r="BO239" s="14">
        <v>7.0240814841502894E-2</v>
      </c>
      <c r="BP239" s="14">
        <v>3.4688141859782903E-2</v>
      </c>
      <c r="BQ239" s="14"/>
      <c r="BR239" s="14">
        <v>4.2954417308284601E-2</v>
      </c>
      <c r="BS239" s="14">
        <v>5.7478890843958901E-2</v>
      </c>
      <c r="BT239" s="14">
        <v>6.2610463033375696E-2</v>
      </c>
    </row>
    <row r="240" spans="2:72" x14ac:dyDescent="0.25">
      <c r="B240" t="s">
        <v>194</v>
      </c>
      <c r="C240" s="14">
        <v>4.7907319802493797E-2</v>
      </c>
      <c r="D240" s="14">
        <v>5.0345739442176199E-2</v>
      </c>
      <c r="E240" s="14">
        <v>4.5528545258556097E-2</v>
      </c>
      <c r="F240" s="14"/>
      <c r="G240" s="14">
        <v>3.7173738510990199E-2</v>
      </c>
      <c r="H240" s="14">
        <v>5.9214672359390701E-2</v>
      </c>
      <c r="I240" s="14">
        <v>1.64419386166599E-2</v>
      </c>
      <c r="J240" s="14">
        <v>5.6893446269108298E-2</v>
      </c>
      <c r="K240" s="14">
        <v>6.9074768082424298E-2</v>
      </c>
      <c r="L240" s="14">
        <v>4.5436838655501299E-2</v>
      </c>
      <c r="M240" s="14"/>
      <c r="N240" s="14">
        <v>6.60437316325342E-2</v>
      </c>
      <c r="O240" s="14">
        <v>4.2644382755253403E-2</v>
      </c>
      <c r="P240" s="14">
        <v>3.6283107015795499E-2</v>
      </c>
      <c r="Q240" s="14">
        <v>3.7917147231488701E-2</v>
      </c>
      <c r="R240" s="14"/>
      <c r="S240" s="14">
        <v>7.8106188919490296E-2</v>
      </c>
      <c r="T240" s="14">
        <v>3.7843295030139598E-2</v>
      </c>
      <c r="U240" s="14">
        <v>5.5617909510002603E-2</v>
      </c>
      <c r="V240" s="14">
        <v>4.6994664360316699E-2</v>
      </c>
      <c r="W240" s="14">
        <v>2.66695270264861E-2</v>
      </c>
      <c r="X240" s="14">
        <v>7.8263174211153405E-2</v>
      </c>
      <c r="Y240" s="14">
        <v>4.0915264498171497E-2</v>
      </c>
      <c r="Z240" s="14">
        <v>0</v>
      </c>
      <c r="AA240" s="14">
        <v>6.0009121138962E-2</v>
      </c>
      <c r="AB240" s="14">
        <v>2.7494702279598899E-2</v>
      </c>
      <c r="AC240" s="14">
        <v>2.66397745141684E-2</v>
      </c>
      <c r="AD240" s="14">
        <v>6.8998738198880097E-2</v>
      </c>
      <c r="AE240" s="14"/>
      <c r="AF240" s="14">
        <v>0</v>
      </c>
      <c r="AG240" s="14">
        <v>0</v>
      </c>
      <c r="AH240" s="14">
        <v>1.4910029729022001E-2</v>
      </c>
      <c r="AI240" s="14">
        <v>5.2964292211992801E-2</v>
      </c>
      <c r="AJ240" s="14">
        <v>2.9631368257156301E-2</v>
      </c>
      <c r="AK240" s="14">
        <v>3.0802796874539001E-2</v>
      </c>
      <c r="AL240" s="14">
        <v>3.7111900941889701E-2</v>
      </c>
      <c r="AM240" s="14">
        <v>7.5248493324550997E-2</v>
      </c>
      <c r="AN240" s="14">
        <v>5.3079515507653399E-2</v>
      </c>
      <c r="AO240" s="14">
        <v>5.3713382624522098E-2</v>
      </c>
      <c r="AP240" s="14">
        <v>3.7949010935608297E-2</v>
      </c>
      <c r="AQ240" s="14">
        <v>9.7533982820127998E-2</v>
      </c>
      <c r="AR240" s="14">
        <v>6.87712070479264E-2</v>
      </c>
      <c r="AS240" s="14">
        <v>6.5295800166568496E-2</v>
      </c>
      <c r="AT240" s="14">
        <v>3.0623927555100201E-2</v>
      </c>
      <c r="AU240" s="14">
        <v>7.9953268573396893E-2</v>
      </c>
      <c r="AV240" s="14"/>
      <c r="AW240" s="14">
        <v>4.4124799792742697E-2</v>
      </c>
      <c r="AX240" s="14">
        <v>5.4683590167714402E-2</v>
      </c>
      <c r="AY240" s="14"/>
      <c r="AZ240" s="14">
        <v>5.3480262653185701E-2</v>
      </c>
      <c r="BA240" s="14">
        <v>4.0910674462095502E-2</v>
      </c>
      <c r="BB240" s="14" t="s">
        <v>98</v>
      </c>
      <c r="BC240" s="14" t="s">
        <v>98</v>
      </c>
      <c r="BD240" s="14" t="s">
        <v>98</v>
      </c>
      <c r="BE240" s="14" t="s">
        <v>98</v>
      </c>
      <c r="BF240" s="14" t="s">
        <v>98</v>
      </c>
      <c r="BG240" s="14"/>
      <c r="BH240" s="14">
        <v>5.1645737149545699E-2</v>
      </c>
      <c r="BI240" s="14">
        <v>4.6364081544593198E-2</v>
      </c>
      <c r="BJ240" s="14">
        <v>4.6087112985661198E-2</v>
      </c>
      <c r="BK240" s="14"/>
      <c r="BL240" s="14">
        <v>4.5729468611577201E-2</v>
      </c>
      <c r="BM240" s="14">
        <v>3.6996152975445298E-2</v>
      </c>
      <c r="BN240" s="14">
        <v>4.5404769542937297E-2</v>
      </c>
      <c r="BO240" s="14">
        <v>0.12210122865690699</v>
      </c>
      <c r="BP240" s="14">
        <v>6.2796836560003094E-2</v>
      </c>
      <c r="BQ240" s="14"/>
      <c r="BR240" s="14">
        <v>6.7626370106799102E-2</v>
      </c>
      <c r="BS240" s="14">
        <v>4.5725611635107098E-2</v>
      </c>
      <c r="BT240" s="14">
        <v>6.24309126391853E-2</v>
      </c>
    </row>
    <row r="241" spans="2:72" x14ac:dyDescent="0.25">
      <c r="B241" t="s">
        <v>195</v>
      </c>
      <c r="C241" s="14">
        <v>1.8729618928952502E-2</v>
      </c>
      <c r="D241" s="14">
        <v>2.5955634777507099E-2</v>
      </c>
      <c r="E241" s="14">
        <v>1.15255201187666E-2</v>
      </c>
      <c r="F241" s="14"/>
      <c r="G241" s="14">
        <v>3.6452663641532101E-2</v>
      </c>
      <c r="H241" s="14">
        <v>1.7711348696267899E-2</v>
      </c>
      <c r="I241" s="14">
        <v>2.7630700588917999E-2</v>
      </c>
      <c r="J241" s="14">
        <v>1.07621080312458E-2</v>
      </c>
      <c r="K241" s="14">
        <v>4.8555025035076898E-3</v>
      </c>
      <c r="L241" s="14">
        <v>2.2632000401993101E-2</v>
      </c>
      <c r="M241" s="14"/>
      <c r="N241" s="14">
        <v>2.00460444378283E-2</v>
      </c>
      <c r="O241" s="14">
        <v>1.7414143714105702E-2</v>
      </c>
      <c r="P241" s="14">
        <v>1.7678992422337201E-2</v>
      </c>
      <c r="Q241" s="14">
        <v>1.9993911280139099E-2</v>
      </c>
      <c r="R241" s="14"/>
      <c r="S241" s="14">
        <v>1.64859943072523E-2</v>
      </c>
      <c r="T241" s="14">
        <v>9.1984594755067997E-3</v>
      </c>
      <c r="U241" s="14">
        <v>2.09959518800211E-2</v>
      </c>
      <c r="V241" s="14">
        <v>2.6287878477437999E-2</v>
      </c>
      <c r="W241" s="14">
        <v>1.12843460226538E-2</v>
      </c>
      <c r="X241" s="14">
        <v>4.0648662201357197E-2</v>
      </c>
      <c r="Y241" s="14">
        <v>1.48529630494861E-2</v>
      </c>
      <c r="Z241" s="14">
        <v>1.4713358109412499E-2</v>
      </c>
      <c r="AA241" s="14">
        <v>3.0829570425339799E-2</v>
      </c>
      <c r="AB241" s="14">
        <v>0</v>
      </c>
      <c r="AC241" s="14">
        <v>1.45540434946143E-2</v>
      </c>
      <c r="AD241" s="14">
        <v>3.4159845532581903E-2</v>
      </c>
      <c r="AE241" s="14"/>
      <c r="AF241" s="14">
        <v>0</v>
      </c>
      <c r="AG241" s="14">
        <v>0</v>
      </c>
      <c r="AH241" s="14">
        <v>0</v>
      </c>
      <c r="AI241" s="14">
        <v>1.3828222167792101E-2</v>
      </c>
      <c r="AJ241" s="14">
        <v>2.6376893275061899E-2</v>
      </c>
      <c r="AK241" s="14">
        <v>1.6028804870931501E-2</v>
      </c>
      <c r="AL241" s="14">
        <v>1.8148267620883E-2</v>
      </c>
      <c r="AM241" s="14">
        <v>1.75604840989011E-2</v>
      </c>
      <c r="AN241" s="14">
        <v>2.92482595076539E-2</v>
      </c>
      <c r="AO241" s="14">
        <v>1.2329305715092701E-2</v>
      </c>
      <c r="AP241" s="14">
        <v>1.8886669174415501E-2</v>
      </c>
      <c r="AQ241" s="14">
        <v>4.99889892571002E-2</v>
      </c>
      <c r="AR241" s="14">
        <v>1.61307155661428E-2</v>
      </c>
      <c r="AS241" s="14">
        <v>6.9467983356085797E-2</v>
      </c>
      <c r="AT241" s="14">
        <v>0</v>
      </c>
      <c r="AU241" s="14">
        <v>1.43595798347787E-2</v>
      </c>
      <c r="AV241" s="14"/>
      <c r="AW241" s="14">
        <v>1.6973367269240799E-2</v>
      </c>
      <c r="AX241" s="14">
        <v>2.18758907384589E-2</v>
      </c>
      <c r="AY241" s="14"/>
      <c r="AZ241" s="14">
        <v>1.7680158525148999E-2</v>
      </c>
      <c r="BA241" s="14">
        <v>2.0047181739289301E-2</v>
      </c>
      <c r="BB241" s="14" t="s">
        <v>98</v>
      </c>
      <c r="BC241" s="14" t="s">
        <v>98</v>
      </c>
      <c r="BD241" s="14" t="s">
        <v>98</v>
      </c>
      <c r="BE241" s="14" t="s">
        <v>98</v>
      </c>
      <c r="BF241" s="14" t="s">
        <v>98</v>
      </c>
      <c r="BG241" s="14"/>
      <c r="BH241" s="14">
        <v>1.5144833102577601E-2</v>
      </c>
      <c r="BI241" s="14">
        <v>1.9828014829462001E-2</v>
      </c>
      <c r="BJ241" s="14">
        <v>1.2121052553234901E-2</v>
      </c>
      <c r="BK241" s="14"/>
      <c r="BL241" s="14">
        <v>2.0142836262984999E-2</v>
      </c>
      <c r="BM241" s="14">
        <v>1.9877249276512202E-2</v>
      </c>
      <c r="BN241" s="14">
        <v>3.35717989591501E-2</v>
      </c>
      <c r="BO241" s="14">
        <v>0</v>
      </c>
      <c r="BP241" s="14">
        <v>1.1062902285084801E-2</v>
      </c>
      <c r="BQ241" s="14"/>
      <c r="BR241" s="14">
        <v>1.9595198525843099E-2</v>
      </c>
      <c r="BS241" s="14">
        <v>2.6064988206359701E-2</v>
      </c>
      <c r="BT241" s="14">
        <v>9.8759536954571205E-3</v>
      </c>
    </row>
    <row r="242" spans="2:72" x14ac:dyDescent="0.25">
      <c r="B242" t="s">
        <v>196</v>
      </c>
      <c r="C242" s="14">
        <v>1.4749645373637E-2</v>
      </c>
      <c r="D242" s="14">
        <v>1.8660461840931199E-2</v>
      </c>
      <c r="E242" s="14">
        <v>1.08564862989892E-2</v>
      </c>
      <c r="F242" s="14"/>
      <c r="G242" s="14">
        <v>7.4886494528875903E-3</v>
      </c>
      <c r="H242" s="14">
        <v>3.1782808188421802E-2</v>
      </c>
      <c r="I242" s="14">
        <v>5.4121972522512196E-3</v>
      </c>
      <c r="J242" s="14">
        <v>1.3780446664423201E-2</v>
      </c>
      <c r="K242" s="14">
        <v>2.68955779245806E-2</v>
      </c>
      <c r="L242" s="14">
        <v>7.31169625033365E-3</v>
      </c>
      <c r="M242" s="14"/>
      <c r="N242" s="14">
        <v>2.1782393928545501E-2</v>
      </c>
      <c r="O242" s="14">
        <v>1.57722362567865E-2</v>
      </c>
      <c r="P242" s="14">
        <v>1.1274283423103101E-2</v>
      </c>
      <c r="Q242" s="14">
        <v>4.91282627236012E-3</v>
      </c>
      <c r="R242" s="14"/>
      <c r="S242" s="14">
        <v>3.02917364510298E-2</v>
      </c>
      <c r="T242" s="14">
        <v>2.8344077973987102E-2</v>
      </c>
      <c r="U242" s="14">
        <v>1.5856213723804299E-2</v>
      </c>
      <c r="V242" s="14">
        <v>1.7776625588251299E-2</v>
      </c>
      <c r="W242" s="14">
        <v>0</v>
      </c>
      <c r="X242" s="14">
        <v>1.00803686206479E-2</v>
      </c>
      <c r="Y242" s="14">
        <v>7.3087965580165499E-3</v>
      </c>
      <c r="Z242" s="14">
        <v>3.7223419747661697E-2</v>
      </c>
      <c r="AA242" s="14">
        <v>6.3111204500683601E-3</v>
      </c>
      <c r="AB242" s="14">
        <v>8.5271200191965203E-3</v>
      </c>
      <c r="AC242" s="14">
        <v>0</v>
      </c>
      <c r="AD242" s="14">
        <v>0</v>
      </c>
      <c r="AE242" s="14"/>
      <c r="AF242" s="14">
        <v>0</v>
      </c>
      <c r="AG242" s="14">
        <v>0</v>
      </c>
      <c r="AH242" s="14">
        <v>0</v>
      </c>
      <c r="AI242" s="14">
        <v>0</v>
      </c>
      <c r="AJ242" s="14">
        <v>0</v>
      </c>
      <c r="AK242" s="14">
        <v>7.1938746012334201E-3</v>
      </c>
      <c r="AL242" s="14">
        <v>7.2632626019040599E-3</v>
      </c>
      <c r="AM242" s="14">
        <v>1.9537507305186799E-2</v>
      </c>
      <c r="AN242" s="14">
        <v>1.6150282517169399E-2</v>
      </c>
      <c r="AO242" s="14">
        <v>2.99724649040672E-2</v>
      </c>
      <c r="AP242" s="14">
        <v>0</v>
      </c>
      <c r="AQ242" s="14">
        <v>0</v>
      </c>
      <c r="AR242" s="14">
        <v>2.19658549296366E-2</v>
      </c>
      <c r="AS242" s="14">
        <v>6.2561905844453605E-2</v>
      </c>
      <c r="AT242" s="14">
        <v>7.8704816905898506E-2</v>
      </c>
      <c r="AU242" s="14">
        <v>0.106330145079866</v>
      </c>
      <c r="AV242" s="14"/>
      <c r="AW242" s="14">
        <v>1.4024140025278201E-2</v>
      </c>
      <c r="AX242" s="14">
        <v>1.6049366294932602E-2</v>
      </c>
      <c r="AY242" s="14"/>
      <c r="AZ242" s="14">
        <v>1.35343351927617E-2</v>
      </c>
      <c r="BA242" s="14">
        <v>1.6275427091119399E-2</v>
      </c>
      <c r="BB242" s="14" t="s">
        <v>98</v>
      </c>
      <c r="BC242" s="14" t="s">
        <v>98</v>
      </c>
      <c r="BD242" s="14" t="s">
        <v>98</v>
      </c>
      <c r="BE242" s="14" t="s">
        <v>98</v>
      </c>
      <c r="BF242" s="14" t="s">
        <v>98</v>
      </c>
      <c r="BG242" s="14"/>
      <c r="BH242" s="14">
        <v>6.1865038413291404E-3</v>
      </c>
      <c r="BI242" s="14">
        <v>2.5016376252442601E-2</v>
      </c>
      <c r="BJ242" s="14">
        <v>0</v>
      </c>
      <c r="BK242" s="14"/>
      <c r="BL242" s="14">
        <v>1.68268312095869E-2</v>
      </c>
      <c r="BM242" s="14">
        <v>1.9857571344656801E-2</v>
      </c>
      <c r="BN242" s="14">
        <v>1.8722578168544401E-2</v>
      </c>
      <c r="BO242" s="14">
        <v>0</v>
      </c>
      <c r="BP242" s="14">
        <v>0</v>
      </c>
      <c r="BQ242" s="14"/>
      <c r="BR242" s="14">
        <v>2.5734575218010199E-2</v>
      </c>
      <c r="BS242" s="14">
        <v>1.6574209339837599E-2</v>
      </c>
      <c r="BT242" s="14">
        <v>2.41803997461119E-2</v>
      </c>
    </row>
    <row r="243" spans="2:72" x14ac:dyDescent="0.25">
      <c r="B243" t="s">
        <v>197</v>
      </c>
      <c r="C243" s="14">
        <v>4.0088271720008202E-3</v>
      </c>
      <c r="D243" s="14">
        <v>4.2712712217482501E-3</v>
      </c>
      <c r="E243" s="14">
        <v>3.75136110400239E-3</v>
      </c>
      <c r="F243" s="14"/>
      <c r="G243" s="14">
        <v>1.52995369445042E-2</v>
      </c>
      <c r="H243" s="14">
        <v>1.20641020293574E-2</v>
      </c>
      <c r="I243" s="14">
        <v>7.4323537557531502E-3</v>
      </c>
      <c r="J243" s="14">
        <v>0</v>
      </c>
      <c r="K243" s="14">
        <v>0</v>
      </c>
      <c r="L243" s="14">
        <v>0</v>
      </c>
      <c r="M243" s="14"/>
      <c r="N243" s="14">
        <v>6.3715510185977002E-3</v>
      </c>
      <c r="O243" s="14">
        <v>7.3126416661748704E-3</v>
      </c>
      <c r="P243" s="14">
        <v>0</v>
      </c>
      <c r="Q243" s="14">
        <v>0</v>
      </c>
      <c r="R243" s="14"/>
      <c r="S243" s="14">
        <v>0</v>
      </c>
      <c r="T243" s="14">
        <v>9.0204791196736404E-3</v>
      </c>
      <c r="U243" s="14">
        <v>1.06770163073408E-2</v>
      </c>
      <c r="V243" s="14">
        <v>0</v>
      </c>
      <c r="W243" s="14">
        <v>0</v>
      </c>
      <c r="X243" s="14">
        <v>0</v>
      </c>
      <c r="Y243" s="14">
        <v>0</v>
      </c>
      <c r="Z243" s="14">
        <v>0</v>
      </c>
      <c r="AA243" s="14">
        <v>1.15468243540669E-2</v>
      </c>
      <c r="AB243" s="14">
        <v>0</v>
      </c>
      <c r="AC243" s="14">
        <v>1.26251462468741E-2</v>
      </c>
      <c r="AD243" s="14">
        <v>0</v>
      </c>
      <c r="AE243" s="14"/>
      <c r="AF243" s="14">
        <v>0</v>
      </c>
      <c r="AG243" s="14">
        <v>0</v>
      </c>
      <c r="AH243" s="14">
        <v>0</v>
      </c>
      <c r="AI243" s="14">
        <v>0</v>
      </c>
      <c r="AJ243" s="14">
        <v>0</v>
      </c>
      <c r="AK243" s="14">
        <v>0</v>
      </c>
      <c r="AL243" s="14">
        <v>0</v>
      </c>
      <c r="AM243" s="14">
        <v>0</v>
      </c>
      <c r="AN243" s="14">
        <v>7.7136723620603196E-3</v>
      </c>
      <c r="AO243" s="14">
        <v>0</v>
      </c>
      <c r="AP243" s="14">
        <v>0</v>
      </c>
      <c r="AQ243" s="14">
        <v>9.4269254780928596E-3</v>
      </c>
      <c r="AR243" s="14">
        <v>1.53079664249608E-2</v>
      </c>
      <c r="AS243" s="14">
        <v>0</v>
      </c>
      <c r="AT243" s="14">
        <v>3.1124829323724301E-2</v>
      </c>
      <c r="AU243" s="14">
        <v>2.8405607814779001E-2</v>
      </c>
      <c r="AV243" s="14"/>
      <c r="AW243" s="14">
        <v>3.2885014449994501E-3</v>
      </c>
      <c r="AX243" s="14">
        <v>5.29926895805931E-3</v>
      </c>
      <c r="AY243" s="14"/>
      <c r="AZ243" s="14">
        <v>3.83472433070144E-3</v>
      </c>
      <c r="BA243" s="14">
        <v>4.2274075281902102E-3</v>
      </c>
      <c r="BB243" s="14" t="s">
        <v>98</v>
      </c>
      <c r="BC243" s="14" t="s">
        <v>98</v>
      </c>
      <c r="BD243" s="14" t="s">
        <v>98</v>
      </c>
      <c r="BE243" s="14" t="s">
        <v>98</v>
      </c>
      <c r="BF243" s="14" t="s">
        <v>98</v>
      </c>
      <c r="BG243" s="14"/>
      <c r="BH243" s="14">
        <v>1.56714590109394E-3</v>
      </c>
      <c r="BI243" s="14">
        <v>5.9055895480142001E-3</v>
      </c>
      <c r="BJ243" s="14">
        <v>8.5714918261489102E-3</v>
      </c>
      <c r="BK243" s="14"/>
      <c r="BL243" s="14">
        <v>1.5754202659852899E-3</v>
      </c>
      <c r="BM243" s="14">
        <v>6.6608526278282504E-3</v>
      </c>
      <c r="BN243" s="14">
        <v>0</v>
      </c>
      <c r="BO243" s="14">
        <v>0</v>
      </c>
      <c r="BP243" s="14">
        <v>7.8232130496605698E-3</v>
      </c>
      <c r="BQ243" s="14"/>
      <c r="BR243" s="14">
        <v>0</v>
      </c>
      <c r="BS243" s="14">
        <v>4.8257812808390303E-3</v>
      </c>
      <c r="BT243" s="14">
        <v>0</v>
      </c>
    </row>
    <row r="244" spans="2:72" x14ac:dyDescent="0.25">
      <c r="B244" t="s">
        <v>198</v>
      </c>
      <c r="C244" s="14">
        <v>1.0678437185104901E-2</v>
      </c>
      <c r="D244" s="14">
        <v>1.64336271741495E-2</v>
      </c>
      <c r="E244" s="14">
        <v>4.9353775009599102E-3</v>
      </c>
      <c r="F244" s="14"/>
      <c r="G244" s="14">
        <v>4.5897763139739603E-2</v>
      </c>
      <c r="H244" s="14">
        <v>1.7836692409796399E-2</v>
      </c>
      <c r="I244" s="14">
        <v>3.86130471275085E-3</v>
      </c>
      <c r="J244" s="14">
        <v>0</v>
      </c>
      <c r="K244" s="14">
        <v>1.4969662818978199E-2</v>
      </c>
      <c r="L244" s="14">
        <v>4.8539597697448899E-3</v>
      </c>
      <c r="M244" s="14"/>
      <c r="N244" s="14">
        <v>1.29381648735489E-2</v>
      </c>
      <c r="O244" s="14">
        <v>8.2337934018409092E-3</v>
      </c>
      <c r="P244" s="14">
        <v>1.57894696685257E-2</v>
      </c>
      <c r="Q244" s="14">
        <v>3.6472318571460901E-3</v>
      </c>
      <c r="R244" s="14"/>
      <c r="S244" s="14">
        <v>2.76075727815383E-2</v>
      </c>
      <c r="T244" s="14">
        <v>1.5700774627088E-2</v>
      </c>
      <c r="U244" s="14">
        <v>1.5524464855277E-2</v>
      </c>
      <c r="V244" s="14">
        <v>7.5078957158138601E-3</v>
      </c>
      <c r="W244" s="14">
        <v>0</v>
      </c>
      <c r="X244" s="14">
        <v>1.51841629319213E-2</v>
      </c>
      <c r="Y244" s="14">
        <v>0</v>
      </c>
      <c r="Z244" s="14">
        <v>1.5770650356821399E-2</v>
      </c>
      <c r="AA244" s="14">
        <v>6.3790809930821396E-3</v>
      </c>
      <c r="AB244" s="14">
        <v>8.4750320891425392E-3</v>
      </c>
      <c r="AC244" s="14">
        <v>0</v>
      </c>
      <c r="AD244" s="14">
        <v>0</v>
      </c>
      <c r="AE244" s="14"/>
      <c r="AF244" s="14">
        <v>0</v>
      </c>
      <c r="AG244" s="14">
        <v>0</v>
      </c>
      <c r="AH244" s="14">
        <v>0</v>
      </c>
      <c r="AI244" s="14">
        <v>0</v>
      </c>
      <c r="AJ244" s="14">
        <v>0</v>
      </c>
      <c r="AK244" s="14">
        <v>2.6774854949733001E-2</v>
      </c>
      <c r="AL244" s="14">
        <v>0</v>
      </c>
      <c r="AM244" s="14">
        <v>0</v>
      </c>
      <c r="AN244" s="14">
        <v>3.2872855438831901E-2</v>
      </c>
      <c r="AO244" s="14">
        <v>0</v>
      </c>
      <c r="AP244" s="14">
        <v>1.18941144481168E-2</v>
      </c>
      <c r="AQ244" s="14">
        <v>9.5653982975948005E-3</v>
      </c>
      <c r="AR244" s="14">
        <v>1.53430434696585E-2</v>
      </c>
      <c r="AS244" s="14">
        <v>0</v>
      </c>
      <c r="AT244" s="14">
        <v>2.6554984347970299E-2</v>
      </c>
      <c r="AU244" s="14">
        <v>5.6403734313406298E-2</v>
      </c>
      <c r="AV244" s="14"/>
      <c r="AW244" s="14">
        <v>7.6221275121177703E-3</v>
      </c>
      <c r="AX244" s="14">
        <v>1.61537236635927E-2</v>
      </c>
      <c r="AY244" s="14"/>
      <c r="AZ244" s="14">
        <v>9.5644889802820598E-3</v>
      </c>
      <c r="BA244" s="14">
        <v>1.20769622957207E-2</v>
      </c>
      <c r="BB244" s="14" t="s">
        <v>98</v>
      </c>
      <c r="BC244" s="14" t="s">
        <v>98</v>
      </c>
      <c r="BD244" s="14" t="s">
        <v>98</v>
      </c>
      <c r="BE244" s="14" t="s">
        <v>98</v>
      </c>
      <c r="BF244" s="14" t="s">
        <v>98</v>
      </c>
      <c r="BG244" s="14"/>
      <c r="BH244" s="14">
        <v>3.2621807209890202E-3</v>
      </c>
      <c r="BI244" s="14">
        <v>1.3463755247359399E-2</v>
      </c>
      <c r="BJ244" s="14">
        <v>0</v>
      </c>
      <c r="BK244" s="14"/>
      <c r="BL244" s="14">
        <v>8.0182090250597408E-3</v>
      </c>
      <c r="BM244" s="14">
        <v>1.26658364598071E-2</v>
      </c>
      <c r="BN244" s="14">
        <v>2.3446335430639301E-2</v>
      </c>
      <c r="BO244" s="14">
        <v>0</v>
      </c>
      <c r="BP244" s="14">
        <v>0</v>
      </c>
      <c r="BQ244" s="14"/>
      <c r="BR244" s="14">
        <v>1.3195797065151201E-2</v>
      </c>
      <c r="BS244" s="14">
        <v>1.22980412518461E-2</v>
      </c>
      <c r="BT244" s="14">
        <v>2.0595990218040001E-2</v>
      </c>
    </row>
    <row r="245" spans="2:72" x14ac:dyDescent="0.25">
      <c r="B245" t="s">
        <v>199</v>
      </c>
      <c r="C245" s="14">
        <v>0.140474660876522</v>
      </c>
      <c r="D245" s="14">
        <v>0.13852596334388001</v>
      </c>
      <c r="E245" s="14">
        <v>0.142600283716594</v>
      </c>
      <c r="F245" s="14"/>
      <c r="G245" s="14">
        <v>9.7524162219158994E-2</v>
      </c>
      <c r="H245" s="14">
        <v>0.10155279173873</v>
      </c>
      <c r="I245" s="14">
        <v>0.13155812410133699</v>
      </c>
      <c r="J245" s="14">
        <v>0.13450038925504099</v>
      </c>
      <c r="K245" s="14">
        <v>0.16883231428255299</v>
      </c>
      <c r="L245" s="14">
        <v>0.16156554256943101</v>
      </c>
      <c r="M245" s="14"/>
      <c r="N245" s="14">
        <v>9.12743734521832E-2</v>
      </c>
      <c r="O245" s="14">
        <v>0.15647366714386499</v>
      </c>
      <c r="P245" s="14">
        <v>0.13861505235448801</v>
      </c>
      <c r="Q245" s="14">
        <v>0.206167959718974</v>
      </c>
      <c r="R245" s="14"/>
      <c r="S245" s="14">
        <v>0.123894596926456</v>
      </c>
      <c r="T245" s="14">
        <v>0.122139099282549</v>
      </c>
      <c r="U245" s="14">
        <v>0.11006707681797299</v>
      </c>
      <c r="V245" s="14">
        <v>0.15999852667460099</v>
      </c>
      <c r="W245" s="14">
        <v>0.157874582054258</v>
      </c>
      <c r="X245" s="14">
        <v>0.12176422313480401</v>
      </c>
      <c r="Y245" s="14">
        <v>0.212764342359962</v>
      </c>
      <c r="Z245" s="14">
        <v>3.0783615634454701E-2</v>
      </c>
      <c r="AA245" s="14">
        <v>0.14690383219516701</v>
      </c>
      <c r="AB245" s="14">
        <v>0.16469095109601001</v>
      </c>
      <c r="AC245" s="14">
        <v>0.17227363060289599</v>
      </c>
      <c r="AD245" s="14">
        <v>0.11024899000271</v>
      </c>
      <c r="AE245" s="14"/>
      <c r="AF245" s="14">
        <v>0.33251385364241298</v>
      </c>
      <c r="AG245" s="14">
        <v>0.21779815326386701</v>
      </c>
      <c r="AH245" s="14">
        <v>0.231689531278749</v>
      </c>
      <c r="AI245" s="14">
        <v>0.21437531577730501</v>
      </c>
      <c r="AJ245" s="14">
        <v>0.12562592759552901</v>
      </c>
      <c r="AK245" s="14">
        <v>0.10938412462849099</v>
      </c>
      <c r="AL245" s="14">
        <v>0.14261027695919001</v>
      </c>
      <c r="AM245" s="14">
        <v>0.12487659663371201</v>
      </c>
      <c r="AN245" s="14">
        <v>0.165073163325822</v>
      </c>
      <c r="AO245" s="14">
        <v>0.11533415460808399</v>
      </c>
      <c r="AP245" s="14">
        <v>0.100473351376349</v>
      </c>
      <c r="AQ245" s="14">
        <v>8.75504494911898E-2</v>
      </c>
      <c r="AR245" s="14">
        <v>8.15498718247262E-2</v>
      </c>
      <c r="AS245" s="14">
        <v>7.3145116535188195E-2</v>
      </c>
      <c r="AT245" s="14">
        <v>0.110217554772509</v>
      </c>
      <c r="AU245" s="14">
        <v>0.104342717862125</v>
      </c>
      <c r="AV245" s="14"/>
      <c r="AW245" s="14">
        <v>0.138100337438638</v>
      </c>
      <c r="AX245" s="14">
        <v>0.144728189610831</v>
      </c>
      <c r="AY245" s="14"/>
      <c r="AZ245" s="14">
        <v>0.14674524274644599</v>
      </c>
      <c r="BA245" s="14">
        <v>0.132602152832348</v>
      </c>
      <c r="BB245" s="14" t="s">
        <v>98</v>
      </c>
      <c r="BC245" s="14" t="s">
        <v>98</v>
      </c>
      <c r="BD245" s="14" t="s">
        <v>98</v>
      </c>
      <c r="BE245" s="14" t="s">
        <v>98</v>
      </c>
      <c r="BF245" s="14" t="s">
        <v>98</v>
      </c>
      <c r="BG245" s="14"/>
      <c r="BH245" s="14">
        <v>0.170563510949824</v>
      </c>
      <c r="BI245" s="14">
        <v>0.116346568181142</v>
      </c>
      <c r="BJ245" s="14">
        <v>0.14031833431308599</v>
      </c>
      <c r="BK245" s="14"/>
      <c r="BL245" s="14">
        <v>0.142272655289607</v>
      </c>
      <c r="BM245" s="14">
        <v>0.115770083321334</v>
      </c>
      <c r="BN245" s="14">
        <v>0.137192789504956</v>
      </c>
      <c r="BO245" s="14">
        <v>0.24721817901188101</v>
      </c>
      <c r="BP245" s="14">
        <v>0.162765336659219</v>
      </c>
      <c r="BQ245" s="14"/>
      <c r="BR245" s="14">
        <v>0.12423183707535899</v>
      </c>
      <c r="BS245" s="14">
        <v>0.119874890972147</v>
      </c>
      <c r="BT245" s="14">
        <v>0.15845171326319099</v>
      </c>
    </row>
    <row r="246" spans="2:72" x14ac:dyDescent="0.25">
      <c r="B246" t="s">
        <v>92</v>
      </c>
      <c r="C246" s="14">
        <v>0.116144906685682</v>
      </c>
      <c r="D246" s="14">
        <v>0.11069504864967999</v>
      </c>
      <c r="E246" s="14">
        <v>0.121741904824974</v>
      </c>
      <c r="F246" s="14"/>
      <c r="G246" s="14">
        <v>7.8524361178904795E-2</v>
      </c>
      <c r="H246" s="14">
        <v>7.1341577834202405E-2</v>
      </c>
      <c r="I246" s="14">
        <v>0.123080089504779</v>
      </c>
      <c r="J246" s="14">
        <v>8.8070769653266406E-2</v>
      </c>
      <c r="K246" s="14">
        <v>0.122990906823245</v>
      </c>
      <c r="L246" s="14">
        <v>0.15664621549534799</v>
      </c>
      <c r="M246" s="14"/>
      <c r="N246" s="14">
        <v>0.10610622043611299</v>
      </c>
      <c r="O246" s="14">
        <v>0.122040114331829</v>
      </c>
      <c r="P246" s="14">
        <v>0.12399016548654899</v>
      </c>
      <c r="Q246" s="14">
        <v>0.114585109989831</v>
      </c>
      <c r="R246" s="14"/>
      <c r="S246" s="14">
        <v>6.8579596460644807E-2</v>
      </c>
      <c r="T246" s="14">
        <v>9.8549273375166196E-2</v>
      </c>
      <c r="U246" s="14">
        <v>0.16527182012359901</v>
      </c>
      <c r="V246" s="14">
        <v>0.105414703796332</v>
      </c>
      <c r="W246" s="14">
        <v>0.139755307258393</v>
      </c>
      <c r="X246" s="14">
        <v>0.147739863034582</v>
      </c>
      <c r="Y246" s="14">
        <v>0.107323519998549</v>
      </c>
      <c r="Z246" s="14">
        <v>0.17832159460975899</v>
      </c>
      <c r="AA246" s="14">
        <v>0.120464179145439</v>
      </c>
      <c r="AB246" s="14">
        <v>8.27346962532505E-2</v>
      </c>
      <c r="AC246" s="14">
        <v>0.137514774408383</v>
      </c>
      <c r="AD246" s="14">
        <v>0.103518847243405</v>
      </c>
      <c r="AE246" s="14"/>
      <c r="AF246" s="14">
        <v>0.15966455162995399</v>
      </c>
      <c r="AG246" s="14">
        <v>0.106045824301611</v>
      </c>
      <c r="AH246" s="14">
        <v>0.10000797037746301</v>
      </c>
      <c r="AI246" s="14">
        <v>9.6189086589329398E-2</v>
      </c>
      <c r="AJ246" s="14">
        <v>0.103202973969995</v>
      </c>
      <c r="AK246" s="14">
        <v>0.12306657450262699</v>
      </c>
      <c r="AL246" s="14">
        <v>0.10809726000868999</v>
      </c>
      <c r="AM246" s="14">
        <v>0.121705516465082</v>
      </c>
      <c r="AN246" s="14">
        <v>9.2947619965370501E-2</v>
      </c>
      <c r="AO246" s="14">
        <v>0.142478486559385</v>
      </c>
      <c r="AP246" s="14">
        <v>0.104287774209669</v>
      </c>
      <c r="AQ246" s="14">
        <v>0.10789631372122099</v>
      </c>
      <c r="AR246" s="14">
        <v>9.6167313515294006E-2</v>
      </c>
      <c r="AS246" s="14">
        <v>0.13364721153308101</v>
      </c>
      <c r="AT246" s="14">
        <v>2.20359453451749E-2</v>
      </c>
      <c r="AU246" s="14">
        <v>6.6002689806713699E-2</v>
      </c>
      <c r="AV246" s="14"/>
      <c r="AW246" s="14">
        <v>0.11206629771517899</v>
      </c>
      <c r="AX246" s="14">
        <v>0.12345161148219</v>
      </c>
      <c r="AY246" s="14"/>
      <c r="AZ246" s="14">
        <v>0.144281415547547</v>
      </c>
      <c r="BA246" s="14">
        <v>8.0820450846518496E-2</v>
      </c>
      <c r="BB246" s="14" t="s">
        <v>98</v>
      </c>
      <c r="BC246" s="14" t="s">
        <v>98</v>
      </c>
      <c r="BD246" s="14" t="s">
        <v>98</v>
      </c>
      <c r="BE246" s="14" t="s">
        <v>98</v>
      </c>
      <c r="BF246" s="14" t="s">
        <v>98</v>
      </c>
      <c r="BG246" s="14"/>
      <c r="BH246" s="14">
        <v>0.11206966989886601</v>
      </c>
      <c r="BI246" s="14">
        <v>0.115044094942511</v>
      </c>
      <c r="BJ246" s="14">
        <v>0.12712517724498601</v>
      </c>
      <c r="BK246" s="14"/>
      <c r="BL246" s="14">
        <v>0.119821224820796</v>
      </c>
      <c r="BM246" s="14">
        <v>0.104652956590936</v>
      </c>
      <c r="BN246" s="14">
        <v>0.125768081721368</v>
      </c>
      <c r="BO246" s="14">
        <v>0</v>
      </c>
      <c r="BP246" s="14">
        <v>0.124418926666607</v>
      </c>
      <c r="BQ246" s="14"/>
      <c r="BR246" s="14">
        <v>9.3933477025906403E-2</v>
      </c>
      <c r="BS246" s="14">
        <v>7.9502073006101001E-2</v>
      </c>
      <c r="BT246" s="14">
        <v>9.5620251263862893E-2</v>
      </c>
    </row>
    <row r="247" spans="2:72" x14ac:dyDescent="0.2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row>
    <row r="248" spans="2:72" x14ac:dyDescent="0.25">
      <c r="B248" s="6" t="s">
        <v>202</v>
      </c>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row>
    <row r="249" spans="2:72" x14ac:dyDescent="0.25">
      <c r="B249" s="23" t="s">
        <v>203</v>
      </c>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row>
    <row r="250" spans="2:72" x14ac:dyDescent="0.25">
      <c r="B250" t="s">
        <v>187</v>
      </c>
      <c r="C250" s="14">
        <v>0.172132483390179</v>
      </c>
      <c r="D250" s="14">
        <v>0.14078886552648401</v>
      </c>
      <c r="E250" s="14">
        <v>0.19895700449857201</v>
      </c>
      <c r="F250" s="14"/>
      <c r="G250" s="14">
        <v>0.180853148864448</v>
      </c>
      <c r="H250" s="14">
        <v>0.178407384119499</v>
      </c>
      <c r="I250" s="14">
        <v>0.201460433550295</v>
      </c>
      <c r="J250" s="14">
        <v>0.16522172155904799</v>
      </c>
      <c r="K250" s="14">
        <v>8.5813999275314995E-2</v>
      </c>
      <c r="L250" s="14">
        <v>0.167276922044513</v>
      </c>
      <c r="M250" s="14"/>
      <c r="N250" s="14">
        <v>0.13584586832270901</v>
      </c>
      <c r="O250" s="14">
        <v>0.19578561968355199</v>
      </c>
      <c r="P250" s="14">
        <v>0.18934035924908699</v>
      </c>
      <c r="Q250" s="14">
        <v>0.183481664619772</v>
      </c>
      <c r="R250" s="14"/>
      <c r="S250" s="14">
        <v>0.164634574665218</v>
      </c>
      <c r="T250" s="14">
        <v>0.14394068350356801</v>
      </c>
      <c r="U250" s="14">
        <v>0.29074662612254198</v>
      </c>
      <c r="V250" s="14">
        <v>0.194112423378829</v>
      </c>
      <c r="W250" s="14">
        <v>0.124002381076446</v>
      </c>
      <c r="X250" s="14">
        <v>0.13948224649883201</v>
      </c>
      <c r="Y250" s="14">
        <v>0.190481392475124</v>
      </c>
      <c r="Z250" s="14">
        <v>0.105753825409643</v>
      </c>
      <c r="AA250" s="14">
        <v>0.194281833858165</v>
      </c>
      <c r="AB250" s="14">
        <v>0.14703665762596699</v>
      </c>
      <c r="AC250" s="14">
        <v>0.24478006925780499</v>
      </c>
      <c r="AD250" s="14">
        <v>9.0694163329945301E-2</v>
      </c>
      <c r="AE250" s="14"/>
      <c r="AF250" s="14">
        <v>0</v>
      </c>
      <c r="AG250" s="14">
        <v>0.25917533593571801</v>
      </c>
      <c r="AH250" s="14">
        <v>0.16726033917114699</v>
      </c>
      <c r="AI250" s="14">
        <v>0.20774547508667501</v>
      </c>
      <c r="AJ250" s="14">
        <v>0.193158919088951</v>
      </c>
      <c r="AK250" s="14">
        <v>0.193192954306594</v>
      </c>
      <c r="AL250" s="14">
        <v>0.14750457034981099</v>
      </c>
      <c r="AM250" s="14">
        <v>0.14497241593112101</v>
      </c>
      <c r="AN250" s="14">
        <v>0.199486238246884</v>
      </c>
      <c r="AO250" s="14">
        <v>0.15741520544750301</v>
      </c>
      <c r="AP250" s="14">
        <v>0.195654935888183</v>
      </c>
      <c r="AQ250" s="14">
        <v>0.23879402919864301</v>
      </c>
      <c r="AR250" s="14">
        <v>7.99473513721118E-2</v>
      </c>
      <c r="AS250" s="14">
        <v>4.4471693347819197E-2</v>
      </c>
      <c r="AT250" s="14">
        <v>7.7539540174310001E-2</v>
      </c>
      <c r="AU250" s="14">
        <v>0.14112687626186399</v>
      </c>
      <c r="AV250" s="14"/>
      <c r="AW250" s="14">
        <v>0.16551714287529601</v>
      </c>
      <c r="AX250" s="14">
        <v>0.181226001153005</v>
      </c>
      <c r="AY250" s="14"/>
      <c r="AZ250" s="14">
        <v>0.11370167432742</v>
      </c>
      <c r="BA250" s="14">
        <v>0.18759689286911299</v>
      </c>
      <c r="BB250" s="14" t="s">
        <v>98</v>
      </c>
      <c r="BC250" s="14">
        <v>0.14043511945626699</v>
      </c>
      <c r="BD250" s="14">
        <v>0.139693540059114</v>
      </c>
      <c r="BE250" s="14">
        <v>0.24173111255391999</v>
      </c>
      <c r="BF250" s="14">
        <v>0.32758287661726798</v>
      </c>
      <c r="BG250" s="14"/>
      <c r="BH250" s="14">
        <v>0.14089929593839101</v>
      </c>
      <c r="BI250" s="14">
        <v>0.203096158780075</v>
      </c>
      <c r="BJ250" s="14">
        <v>0.14861015247012299</v>
      </c>
      <c r="BK250" s="14"/>
      <c r="BL250" s="14">
        <v>0.144279330655813</v>
      </c>
      <c r="BM250" s="14">
        <v>0.19781922524700199</v>
      </c>
      <c r="BN250" s="14">
        <v>0.26006713548282501</v>
      </c>
      <c r="BO250" s="14">
        <v>0</v>
      </c>
      <c r="BP250" s="14">
        <v>0.14302056252468601</v>
      </c>
      <c r="BQ250" s="14"/>
      <c r="BR250" s="14">
        <v>0.13578822212341901</v>
      </c>
      <c r="BS250" s="14">
        <v>0.20876618661281601</v>
      </c>
      <c r="BT250" s="14">
        <v>0.16006266777800299</v>
      </c>
    </row>
    <row r="251" spans="2:72" x14ac:dyDescent="0.25">
      <c r="B251" t="s">
        <v>188</v>
      </c>
      <c r="C251" s="14">
        <v>0.12913063986634801</v>
      </c>
      <c r="D251" s="14">
        <v>0.11699520157569</v>
      </c>
      <c r="E251" s="14">
        <v>0.13971956314518599</v>
      </c>
      <c r="F251" s="14"/>
      <c r="G251" s="14">
        <v>0.16781201339327001</v>
      </c>
      <c r="H251" s="14">
        <v>0.214390487971617</v>
      </c>
      <c r="I251" s="14">
        <v>0.105846165716969</v>
      </c>
      <c r="J251" s="14">
        <v>7.1800007201964694E-2</v>
      </c>
      <c r="K251" s="14">
        <v>5.9995720482054697E-2</v>
      </c>
      <c r="L251" s="14">
        <v>4.8598680991854798E-2</v>
      </c>
      <c r="M251" s="14"/>
      <c r="N251" s="14">
        <v>9.6344390545153702E-2</v>
      </c>
      <c r="O251" s="14">
        <v>0.15670841619203299</v>
      </c>
      <c r="P251" s="14">
        <v>0.12111723683214801</v>
      </c>
      <c r="Q251" s="14">
        <v>0.160763059564796</v>
      </c>
      <c r="R251" s="14"/>
      <c r="S251" s="14">
        <v>0.16583176911714301</v>
      </c>
      <c r="T251" s="14">
        <v>0.19398651317434101</v>
      </c>
      <c r="U251" s="14">
        <v>8.8632955002373198E-2</v>
      </c>
      <c r="V251" s="14">
        <v>0.110765395903276</v>
      </c>
      <c r="W251" s="14">
        <v>0.13094936468520099</v>
      </c>
      <c r="X251" s="14">
        <v>6.0570962254748902E-2</v>
      </c>
      <c r="Y251" s="14">
        <v>0.102626600716597</v>
      </c>
      <c r="Z251" s="14">
        <v>0.10603349002672199</v>
      </c>
      <c r="AA251" s="14">
        <v>0.12845326653671499</v>
      </c>
      <c r="AB251" s="14">
        <v>0.114532824176279</v>
      </c>
      <c r="AC251" s="14">
        <v>0.25786629483724</v>
      </c>
      <c r="AD251" s="14">
        <v>0</v>
      </c>
      <c r="AE251" s="14"/>
      <c r="AF251" s="14">
        <v>0</v>
      </c>
      <c r="AG251" s="14">
        <v>0.20390354748908801</v>
      </c>
      <c r="AH251" s="14">
        <v>0.23393389822513599</v>
      </c>
      <c r="AI251" s="14">
        <v>9.0398875292851705E-2</v>
      </c>
      <c r="AJ251" s="14">
        <v>0.17256225987844201</v>
      </c>
      <c r="AK251" s="14">
        <v>0.114076193952508</v>
      </c>
      <c r="AL251" s="14">
        <v>7.6655433223019903E-2</v>
      </c>
      <c r="AM251" s="14">
        <v>0.21356208314258401</v>
      </c>
      <c r="AN251" s="14">
        <v>0.20328920807291601</v>
      </c>
      <c r="AO251" s="14">
        <v>0.162690426541235</v>
      </c>
      <c r="AP251" s="14">
        <v>0.12316901594954099</v>
      </c>
      <c r="AQ251" s="14">
        <v>8.3271456068179206E-2</v>
      </c>
      <c r="AR251" s="14">
        <v>0.15158613383417999</v>
      </c>
      <c r="AS251" s="14">
        <v>0</v>
      </c>
      <c r="AT251" s="14">
        <v>5.4500809185027699E-2</v>
      </c>
      <c r="AU251" s="14">
        <v>5.9831397745597099E-2</v>
      </c>
      <c r="AV251" s="14"/>
      <c r="AW251" s="14">
        <v>0.112181402299836</v>
      </c>
      <c r="AX251" s="14">
        <v>0.15242924294364599</v>
      </c>
      <c r="AY251" s="14"/>
      <c r="AZ251" s="14">
        <v>0.100580567815872</v>
      </c>
      <c r="BA251" s="14">
        <v>0.110441303385997</v>
      </c>
      <c r="BB251" s="14" t="s">
        <v>98</v>
      </c>
      <c r="BC251" s="14">
        <v>8.0069201408900101E-2</v>
      </c>
      <c r="BD251" s="14">
        <v>0.17422849548401301</v>
      </c>
      <c r="BE251" s="14">
        <v>0.189095214362592</v>
      </c>
      <c r="BF251" s="14">
        <v>0.102403390927337</v>
      </c>
      <c r="BG251" s="14"/>
      <c r="BH251" s="14">
        <v>0.11845452801871501</v>
      </c>
      <c r="BI251" s="14">
        <v>0.13767523914169</v>
      </c>
      <c r="BJ251" s="14">
        <v>8.8837330293929095E-2</v>
      </c>
      <c r="BK251" s="14"/>
      <c r="BL251" s="14">
        <v>0.13136418267014699</v>
      </c>
      <c r="BM251" s="14">
        <v>0.15211689556003</v>
      </c>
      <c r="BN251" s="14">
        <v>0.15164679630021899</v>
      </c>
      <c r="BO251" s="14">
        <v>0</v>
      </c>
      <c r="BP251" s="14">
        <v>9.6309311232829806E-2</v>
      </c>
      <c r="BQ251" s="14"/>
      <c r="BR251" s="14">
        <v>8.2404400478481701E-2</v>
      </c>
      <c r="BS251" s="14">
        <v>0.136049360549202</v>
      </c>
      <c r="BT251" s="14">
        <v>0.19147155466320401</v>
      </c>
    </row>
    <row r="252" spans="2:72" x14ac:dyDescent="0.25">
      <c r="B252" t="s">
        <v>189</v>
      </c>
      <c r="C252" s="14">
        <v>9.9579123519059107E-2</v>
      </c>
      <c r="D252" s="14">
        <v>0.12116369565419199</v>
      </c>
      <c r="E252" s="14">
        <v>8.1815773518105706E-2</v>
      </c>
      <c r="F252" s="14"/>
      <c r="G252" s="14">
        <v>8.0413962175610407E-2</v>
      </c>
      <c r="H252" s="14">
        <v>0.14836294347385301</v>
      </c>
      <c r="I252" s="14">
        <v>6.4600619240622104E-2</v>
      </c>
      <c r="J252" s="14">
        <v>0.14639720186222999</v>
      </c>
      <c r="K252" s="14">
        <v>5.2310113397657801E-2</v>
      </c>
      <c r="L252" s="14">
        <v>6.7775237985966394E-2</v>
      </c>
      <c r="M252" s="14"/>
      <c r="N252" s="14">
        <v>0.106771466415859</v>
      </c>
      <c r="O252" s="14">
        <v>8.2535840681160294E-2</v>
      </c>
      <c r="P252" s="14">
        <v>9.8709565586599199E-2</v>
      </c>
      <c r="Q252" s="14">
        <v>0.11546399322527801</v>
      </c>
      <c r="R252" s="14"/>
      <c r="S252" s="14">
        <v>0.17048273380098999</v>
      </c>
      <c r="T252" s="14">
        <v>7.0560876801262495E-2</v>
      </c>
      <c r="U252" s="14">
        <v>0.13925426161734999</v>
      </c>
      <c r="V252" s="14">
        <v>0.100821095855992</v>
      </c>
      <c r="W252" s="14">
        <v>3.3247273042005802E-2</v>
      </c>
      <c r="X252" s="14">
        <v>8.9577480039306906E-2</v>
      </c>
      <c r="Y252" s="14">
        <v>5.0223708166502602E-2</v>
      </c>
      <c r="Z252" s="14">
        <v>0.153745448469153</v>
      </c>
      <c r="AA252" s="14">
        <v>5.7685419324650003E-2</v>
      </c>
      <c r="AB252" s="14">
        <v>0.18713758330409799</v>
      </c>
      <c r="AC252" s="14">
        <v>0</v>
      </c>
      <c r="AD252" s="14">
        <v>8.6331484381639997E-2</v>
      </c>
      <c r="AE252" s="14"/>
      <c r="AF252" s="14">
        <v>0</v>
      </c>
      <c r="AG252" s="14">
        <v>7.8342071767095803E-2</v>
      </c>
      <c r="AH252" s="14">
        <v>5.8030299726175898E-2</v>
      </c>
      <c r="AI252" s="14">
        <v>0.14831069546038</v>
      </c>
      <c r="AJ252" s="14">
        <v>0.162613115355218</v>
      </c>
      <c r="AK252" s="14">
        <v>0.123364491801935</v>
      </c>
      <c r="AL252" s="14">
        <v>0.16742925993774399</v>
      </c>
      <c r="AM252" s="14">
        <v>7.3972962266314293E-2</v>
      </c>
      <c r="AN252" s="14">
        <v>0.135591477494614</v>
      </c>
      <c r="AO252" s="14">
        <v>8.4393948021363796E-2</v>
      </c>
      <c r="AP252" s="14">
        <v>8.2655327734708295E-2</v>
      </c>
      <c r="AQ252" s="14">
        <v>0</v>
      </c>
      <c r="AR252" s="14">
        <v>9.9962724547719706E-2</v>
      </c>
      <c r="AS252" s="14">
        <v>0.165432811515596</v>
      </c>
      <c r="AT252" s="14">
        <v>0</v>
      </c>
      <c r="AU252" s="14">
        <v>4.6701248493929398E-2</v>
      </c>
      <c r="AV252" s="14"/>
      <c r="AW252" s="14">
        <v>9.3200848971713698E-2</v>
      </c>
      <c r="AX252" s="14">
        <v>0.108346767869637</v>
      </c>
      <c r="AY252" s="14"/>
      <c r="AZ252" s="14">
        <v>0.10310529962363101</v>
      </c>
      <c r="BA252" s="14">
        <v>0.120792383231748</v>
      </c>
      <c r="BB252" s="14" t="s">
        <v>98</v>
      </c>
      <c r="BC252" s="14">
        <v>5.6300113589819401E-2</v>
      </c>
      <c r="BD252" s="14">
        <v>0.19525739870096301</v>
      </c>
      <c r="BE252" s="14">
        <v>4.6863020889919303E-2</v>
      </c>
      <c r="BF252" s="14">
        <v>0</v>
      </c>
      <c r="BG252" s="14"/>
      <c r="BH252" s="14">
        <v>9.1054742689134299E-2</v>
      </c>
      <c r="BI252" s="14">
        <v>0.11079172729725</v>
      </c>
      <c r="BJ252" s="14">
        <v>0.116844117633565</v>
      </c>
      <c r="BK252" s="14"/>
      <c r="BL252" s="14">
        <v>9.3297595006588602E-2</v>
      </c>
      <c r="BM252" s="14">
        <v>0.13032838954387299</v>
      </c>
      <c r="BN252" s="14">
        <v>2.74980273110524E-2</v>
      </c>
      <c r="BO252" s="14">
        <v>0</v>
      </c>
      <c r="BP252" s="14">
        <v>0.11556200262873</v>
      </c>
      <c r="BQ252" s="14"/>
      <c r="BR252" s="14">
        <v>0.119531946004603</v>
      </c>
      <c r="BS252" s="14">
        <v>0.11825236469011299</v>
      </c>
      <c r="BT252" s="14">
        <v>9.1184032843125901E-2</v>
      </c>
    </row>
    <row r="253" spans="2:72" x14ac:dyDescent="0.25">
      <c r="B253" t="s">
        <v>190</v>
      </c>
      <c r="C253" s="14">
        <v>0.10139849679482001</v>
      </c>
      <c r="D253" s="14">
        <v>0.12972571613824799</v>
      </c>
      <c r="E253" s="14">
        <v>7.7990959423487202E-2</v>
      </c>
      <c r="F253" s="14"/>
      <c r="G253" s="14">
        <v>0.1047514800452</v>
      </c>
      <c r="H253" s="14">
        <v>9.6571607347163801E-2</v>
      </c>
      <c r="I253" s="14">
        <v>0.124515613567708</v>
      </c>
      <c r="J253" s="14">
        <v>0.13067563682325101</v>
      </c>
      <c r="K253" s="14">
        <v>8.6308064655775202E-2</v>
      </c>
      <c r="L253" s="14">
        <v>2.2715467681206001E-2</v>
      </c>
      <c r="M253" s="14"/>
      <c r="N253" s="14">
        <v>0.13125103698406901</v>
      </c>
      <c r="O253" s="14">
        <v>0.111367320119772</v>
      </c>
      <c r="P253" s="14">
        <v>9.4056271659132995E-2</v>
      </c>
      <c r="Q253" s="14">
        <v>4.4993590011005301E-2</v>
      </c>
      <c r="R253" s="14"/>
      <c r="S253" s="14">
        <v>6.7839329404069698E-2</v>
      </c>
      <c r="T253" s="14">
        <v>9.9241099223471005E-2</v>
      </c>
      <c r="U253" s="14">
        <v>4.30081714602027E-2</v>
      </c>
      <c r="V253" s="14">
        <v>0.108999254235443</v>
      </c>
      <c r="W253" s="14">
        <v>0.16300083781327901</v>
      </c>
      <c r="X253" s="14">
        <v>4.7325100745614898E-2</v>
      </c>
      <c r="Y253" s="14">
        <v>8.9246995512685598E-2</v>
      </c>
      <c r="Z253" s="14">
        <v>0.18419458141040099</v>
      </c>
      <c r="AA253" s="14">
        <v>0.109981146801041</v>
      </c>
      <c r="AB253" s="14">
        <v>0.14587138410797901</v>
      </c>
      <c r="AC253" s="14">
        <v>0.19296897301785601</v>
      </c>
      <c r="AD253" s="14">
        <v>6.8854118614347898E-2</v>
      </c>
      <c r="AE253" s="14"/>
      <c r="AF253" s="14">
        <v>0</v>
      </c>
      <c r="AG253" s="14">
        <v>8.9910514295453506E-2</v>
      </c>
      <c r="AH253" s="14">
        <v>0.149340598130524</v>
      </c>
      <c r="AI253" s="14">
        <v>6.2007434813665198E-2</v>
      </c>
      <c r="AJ253" s="14">
        <v>4.0230869132958001E-2</v>
      </c>
      <c r="AK253" s="14">
        <v>0.15344159487497799</v>
      </c>
      <c r="AL253" s="14">
        <v>8.0447303622949107E-2</v>
      </c>
      <c r="AM253" s="14">
        <v>0.11743055104321</v>
      </c>
      <c r="AN253" s="14">
        <v>0.13040634981405599</v>
      </c>
      <c r="AO253" s="14">
        <v>5.7585830055780801E-2</v>
      </c>
      <c r="AP253" s="14">
        <v>0.123471949550024</v>
      </c>
      <c r="AQ253" s="14">
        <v>0.13191121314472201</v>
      </c>
      <c r="AR253" s="14">
        <v>0.158199611011903</v>
      </c>
      <c r="AS253" s="14">
        <v>0</v>
      </c>
      <c r="AT253" s="14">
        <v>0.16863261981474201</v>
      </c>
      <c r="AU253" s="14">
        <v>9.3550377749487906E-2</v>
      </c>
      <c r="AV253" s="14"/>
      <c r="AW253" s="14">
        <v>9.3645862331661001E-2</v>
      </c>
      <c r="AX253" s="14">
        <v>0.11205535097199</v>
      </c>
      <c r="AY253" s="14"/>
      <c r="AZ253" s="14">
        <v>8.1991812127175198E-2</v>
      </c>
      <c r="BA253" s="14">
        <v>0.13367967855757101</v>
      </c>
      <c r="BB253" s="14" t="s">
        <v>98</v>
      </c>
      <c r="BC253" s="14">
        <v>0.138787766719704</v>
      </c>
      <c r="BD253" s="14">
        <v>6.4442323201996596E-2</v>
      </c>
      <c r="BE253" s="14">
        <v>8.2472191743700102E-2</v>
      </c>
      <c r="BF253" s="14">
        <v>9.9290183600065404E-2</v>
      </c>
      <c r="BG253" s="14"/>
      <c r="BH253" s="14">
        <v>0.120777646608161</v>
      </c>
      <c r="BI253" s="14">
        <v>0.108574982137144</v>
      </c>
      <c r="BJ253" s="14">
        <v>6.0199169020276902E-2</v>
      </c>
      <c r="BK253" s="14"/>
      <c r="BL253" s="14">
        <v>0.10226055850259</v>
      </c>
      <c r="BM253" s="14">
        <v>0.110898873216324</v>
      </c>
      <c r="BN253" s="14">
        <v>0.15620424805486</v>
      </c>
      <c r="BO253" s="14">
        <v>1</v>
      </c>
      <c r="BP253" s="14">
        <v>1.36963364248202E-2</v>
      </c>
      <c r="BQ253" s="14"/>
      <c r="BR253" s="14">
        <v>0.14888015853070299</v>
      </c>
      <c r="BS253" s="14">
        <v>0.103847813505728</v>
      </c>
      <c r="BT253" s="14">
        <v>0.18186634165028401</v>
      </c>
    </row>
    <row r="254" spans="2:72" x14ac:dyDescent="0.25">
      <c r="B254" t="s">
        <v>191</v>
      </c>
      <c r="C254" s="14">
        <v>7.4869141605161504E-2</v>
      </c>
      <c r="D254" s="14">
        <v>6.9660671470410496E-2</v>
      </c>
      <c r="E254" s="14">
        <v>7.9477084005407095E-2</v>
      </c>
      <c r="F254" s="14"/>
      <c r="G254" s="14">
        <v>0.11283284727432601</v>
      </c>
      <c r="H254" s="14">
        <v>2.0929368446274799E-2</v>
      </c>
      <c r="I254" s="14">
        <v>6.7361255269972095E-2</v>
      </c>
      <c r="J254" s="14">
        <v>9.6290805975318194E-2</v>
      </c>
      <c r="K254" s="14">
        <v>0.11394010202540999</v>
      </c>
      <c r="L254" s="14">
        <v>0.109671933233907</v>
      </c>
      <c r="M254" s="14"/>
      <c r="N254" s="14">
        <v>9.1331015664882997E-2</v>
      </c>
      <c r="O254" s="14">
        <v>8.5583144240705303E-2</v>
      </c>
      <c r="P254" s="14">
        <v>7.0770300373801595E-2</v>
      </c>
      <c r="Q254" s="14">
        <v>3.6522273118399E-2</v>
      </c>
      <c r="R254" s="14"/>
      <c r="S254" s="14">
        <v>5.1759028249128897E-2</v>
      </c>
      <c r="T254" s="14">
        <v>9.8853213240325102E-2</v>
      </c>
      <c r="U254" s="14">
        <v>1.8565526387159699E-2</v>
      </c>
      <c r="V254" s="14">
        <v>0.124299647743473</v>
      </c>
      <c r="W254" s="14">
        <v>0.105754681559215</v>
      </c>
      <c r="X254" s="14">
        <v>8.4364491775764799E-2</v>
      </c>
      <c r="Y254" s="14">
        <v>0.104865248583389</v>
      </c>
      <c r="Z254" s="14">
        <v>0</v>
      </c>
      <c r="AA254" s="14">
        <v>0.12318966857048499</v>
      </c>
      <c r="AB254" s="14">
        <v>9.1610340474534993E-2</v>
      </c>
      <c r="AC254" s="14">
        <v>3.1927396269493702E-2</v>
      </c>
      <c r="AD254" s="14">
        <v>0</v>
      </c>
      <c r="AE254" s="14"/>
      <c r="AF254" s="14">
        <v>0</v>
      </c>
      <c r="AG254" s="14">
        <v>0</v>
      </c>
      <c r="AH254" s="14">
        <v>0</v>
      </c>
      <c r="AI254" s="14">
        <v>0.12664900740417701</v>
      </c>
      <c r="AJ254" s="14">
        <v>2.01080128957433E-2</v>
      </c>
      <c r="AK254" s="14">
        <v>6.8732847186365895E-2</v>
      </c>
      <c r="AL254" s="14">
        <v>0.20354184135304099</v>
      </c>
      <c r="AM254" s="14">
        <v>0</v>
      </c>
      <c r="AN254" s="14">
        <v>8.6960723848951704E-2</v>
      </c>
      <c r="AO254" s="14">
        <v>6.1260377294237001E-2</v>
      </c>
      <c r="AP254" s="14">
        <v>3.5276951103876499E-2</v>
      </c>
      <c r="AQ254" s="14">
        <v>0.12715572082444199</v>
      </c>
      <c r="AR254" s="14">
        <v>7.7840270140272894E-2</v>
      </c>
      <c r="AS254" s="14">
        <v>0.11535885121961199</v>
      </c>
      <c r="AT254" s="14">
        <v>7.3411150487884699E-2</v>
      </c>
      <c r="AU254" s="14">
        <v>0.107114301504503</v>
      </c>
      <c r="AV254" s="14"/>
      <c r="AW254" s="14">
        <v>7.8306999942723401E-2</v>
      </c>
      <c r="AX254" s="14">
        <v>7.0143424797634399E-2</v>
      </c>
      <c r="AY254" s="14"/>
      <c r="AZ254" s="14">
        <v>0.100749905208914</v>
      </c>
      <c r="BA254" s="14">
        <v>7.0979819379172401E-2</v>
      </c>
      <c r="BB254" s="14" t="s">
        <v>98</v>
      </c>
      <c r="BC254" s="14">
        <v>6.06393340387354E-2</v>
      </c>
      <c r="BD254" s="14">
        <v>5.3048942078110499E-2</v>
      </c>
      <c r="BE254" s="14">
        <v>6.0290347886707299E-2</v>
      </c>
      <c r="BF254" s="14">
        <v>0</v>
      </c>
      <c r="BG254" s="14"/>
      <c r="BH254" s="14">
        <v>6.3783212643566206E-2</v>
      </c>
      <c r="BI254" s="14">
        <v>8.67605655302328E-2</v>
      </c>
      <c r="BJ254" s="14">
        <v>6.6851269926187104E-2</v>
      </c>
      <c r="BK254" s="14"/>
      <c r="BL254" s="14">
        <v>9.0961504946304797E-2</v>
      </c>
      <c r="BM254" s="14">
        <v>6.3639931363980107E-2</v>
      </c>
      <c r="BN254" s="14">
        <v>7.2446394148610704E-2</v>
      </c>
      <c r="BO254" s="14">
        <v>0</v>
      </c>
      <c r="BP254" s="14">
        <v>6.0119064405987299E-2</v>
      </c>
      <c r="BQ254" s="14"/>
      <c r="BR254" s="14">
        <v>8.3213937676123007E-2</v>
      </c>
      <c r="BS254" s="14">
        <v>7.8655067272831794E-2</v>
      </c>
      <c r="BT254" s="14">
        <v>3.2884727473100603E-2</v>
      </c>
    </row>
    <row r="255" spans="2:72" x14ac:dyDescent="0.25">
      <c r="B255" t="s">
        <v>192</v>
      </c>
      <c r="C255" s="14">
        <v>4.8980212852657801E-2</v>
      </c>
      <c r="D255" s="14">
        <v>6.2127907357521703E-2</v>
      </c>
      <c r="E255" s="14">
        <v>3.8122156385473199E-2</v>
      </c>
      <c r="F255" s="14"/>
      <c r="G255" s="14">
        <v>2.4041715387964499E-2</v>
      </c>
      <c r="H255" s="14">
        <v>6.7165301675235795E-2</v>
      </c>
      <c r="I255" s="14">
        <v>3.8846039956692897E-2</v>
      </c>
      <c r="J255" s="14">
        <v>7.8705614280488598E-2</v>
      </c>
      <c r="K255" s="14">
        <v>5.1365103448318197E-2</v>
      </c>
      <c r="L255" s="14">
        <v>1.8821474507955901E-2</v>
      </c>
      <c r="M255" s="14"/>
      <c r="N255" s="14">
        <v>6.5460316999258805E-2</v>
      </c>
      <c r="O255" s="14">
        <v>4.5161204671652799E-2</v>
      </c>
      <c r="P255" s="14">
        <v>6.8723427997109607E-2</v>
      </c>
      <c r="Q255" s="14">
        <v>0</v>
      </c>
      <c r="R255" s="14"/>
      <c r="S255" s="14">
        <v>6.4476861295978793E-2</v>
      </c>
      <c r="T255" s="14">
        <v>6.9286659488698804E-2</v>
      </c>
      <c r="U255" s="14">
        <v>6.9223071570517505E-2</v>
      </c>
      <c r="V255" s="14">
        <v>4.6737017471346599E-2</v>
      </c>
      <c r="W255" s="14">
        <v>3.3185523077567398E-2</v>
      </c>
      <c r="X255" s="14">
        <v>4.2248874309903602E-2</v>
      </c>
      <c r="Y255" s="14">
        <v>4.1102824561594899E-2</v>
      </c>
      <c r="Z255" s="14">
        <v>3.1626237048110899E-2</v>
      </c>
      <c r="AA255" s="14">
        <v>1.65863626798682E-2</v>
      </c>
      <c r="AB255" s="14">
        <v>2.9428813616041501E-2</v>
      </c>
      <c r="AC255" s="14">
        <v>4.89552670039596E-2</v>
      </c>
      <c r="AD255" s="14">
        <v>6.5315936889201107E-2</v>
      </c>
      <c r="AE255" s="14"/>
      <c r="AF255" s="14">
        <v>0</v>
      </c>
      <c r="AG255" s="14">
        <v>3.6584404033558997E-2</v>
      </c>
      <c r="AH255" s="14">
        <v>0</v>
      </c>
      <c r="AI255" s="14">
        <v>7.3410234173464498E-2</v>
      </c>
      <c r="AJ255" s="14">
        <v>0</v>
      </c>
      <c r="AK255" s="14">
        <v>6.9199556720104499E-2</v>
      </c>
      <c r="AL255" s="14">
        <v>4.4791037856090801E-2</v>
      </c>
      <c r="AM255" s="14">
        <v>0</v>
      </c>
      <c r="AN255" s="14">
        <v>0</v>
      </c>
      <c r="AO255" s="14">
        <v>0.119339968258534</v>
      </c>
      <c r="AP255" s="14">
        <v>1.7865736840704801E-2</v>
      </c>
      <c r="AQ255" s="14">
        <v>4.49291894229783E-2</v>
      </c>
      <c r="AR255" s="14">
        <v>0.136838255884208</v>
      </c>
      <c r="AS255" s="14">
        <v>0.104931683006382</v>
      </c>
      <c r="AT255" s="14">
        <v>9.3665323262533295E-2</v>
      </c>
      <c r="AU255" s="14">
        <v>5.9646405429718101E-2</v>
      </c>
      <c r="AV255" s="14"/>
      <c r="AW255" s="14">
        <v>5.46714244254548E-2</v>
      </c>
      <c r="AX255" s="14">
        <v>4.11570126088011E-2</v>
      </c>
      <c r="AY255" s="14"/>
      <c r="AZ255" s="14">
        <v>6.1856269601289697E-2</v>
      </c>
      <c r="BA255" s="14">
        <v>5.1831578547102797E-2</v>
      </c>
      <c r="BB255" s="14" t="s">
        <v>98</v>
      </c>
      <c r="BC255" s="14">
        <v>0</v>
      </c>
      <c r="BD255" s="14">
        <v>0</v>
      </c>
      <c r="BE255" s="14">
        <v>5.8431539173115402E-2</v>
      </c>
      <c r="BF255" s="14">
        <v>0</v>
      </c>
      <c r="BG255" s="14"/>
      <c r="BH255" s="14">
        <v>4.9524344578447399E-2</v>
      </c>
      <c r="BI255" s="14">
        <v>4.1844180782582598E-2</v>
      </c>
      <c r="BJ255" s="14">
        <v>9.6399169647337093E-2</v>
      </c>
      <c r="BK255" s="14"/>
      <c r="BL255" s="14">
        <v>6.2464526187383802E-2</v>
      </c>
      <c r="BM255" s="14">
        <v>3.2614507637175501E-2</v>
      </c>
      <c r="BN255" s="14">
        <v>0</v>
      </c>
      <c r="BO255" s="14">
        <v>0</v>
      </c>
      <c r="BP255" s="14">
        <v>9.1475676222436297E-2</v>
      </c>
      <c r="BQ255" s="14"/>
      <c r="BR255" s="14">
        <v>5.7433860616258901E-2</v>
      </c>
      <c r="BS255" s="14">
        <v>5.1014138861666898E-2</v>
      </c>
      <c r="BT255" s="14">
        <v>0</v>
      </c>
    </row>
    <row r="256" spans="2:72" x14ac:dyDescent="0.25">
      <c r="B256" t="s">
        <v>193</v>
      </c>
      <c r="C256" s="14">
        <v>2.1948735669642599E-2</v>
      </c>
      <c r="D256" s="14">
        <v>2.7318139171915501E-2</v>
      </c>
      <c r="E256" s="14">
        <v>1.7520726314832299E-2</v>
      </c>
      <c r="F256" s="14"/>
      <c r="G256" s="14">
        <v>6.4778849828952004E-2</v>
      </c>
      <c r="H256" s="14">
        <v>0</v>
      </c>
      <c r="I256" s="14">
        <v>2.99547549898662E-2</v>
      </c>
      <c r="J256" s="14">
        <v>0</v>
      </c>
      <c r="K256" s="14">
        <v>4.5541944876398802E-2</v>
      </c>
      <c r="L256" s="14">
        <v>0</v>
      </c>
      <c r="M256" s="14"/>
      <c r="N256" s="14">
        <v>4.7873934781495001E-2</v>
      </c>
      <c r="O256" s="14">
        <v>6.88577826667782E-3</v>
      </c>
      <c r="P256" s="14">
        <v>1.0761997401621801E-2</v>
      </c>
      <c r="Q256" s="14">
        <v>1.30446594251474E-2</v>
      </c>
      <c r="R256" s="14"/>
      <c r="S256" s="14">
        <v>1.68739771830657E-2</v>
      </c>
      <c r="T256" s="14">
        <v>3.32503576595451E-2</v>
      </c>
      <c r="U256" s="14">
        <v>1.8655010795090299E-2</v>
      </c>
      <c r="V256" s="14">
        <v>0</v>
      </c>
      <c r="W256" s="14">
        <v>3.2849826439340098E-2</v>
      </c>
      <c r="X256" s="14">
        <v>4.7283487096640701E-2</v>
      </c>
      <c r="Y256" s="14">
        <v>2.1190274961708801E-2</v>
      </c>
      <c r="Z256" s="14">
        <v>4.1069072420292098E-2</v>
      </c>
      <c r="AA256" s="14">
        <v>0</v>
      </c>
      <c r="AB256" s="14">
        <v>0</v>
      </c>
      <c r="AC256" s="14">
        <v>0</v>
      </c>
      <c r="AD256" s="14">
        <v>6.4225351368358899E-2</v>
      </c>
      <c r="AE256" s="14"/>
      <c r="AF256" s="14">
        <v>0</v>
      </c>
      <c r="AG256" s="14">
        <v>0</v>
      </c>
      <c r="AH256" s="14">
        <v>0</v>
      </c>
      <c r="AI256" s="14">
        <v>0</v>
      </c>
      <c r="AJ256" s="14">
        <v>1.96316649460654E-2</v>
      </c>
      <c r="AK256" s="14">
        <v>0</v>
      </c>
      <c r="AL256" s="14">
        <v>2.68715649964891E-2</v>
      </c>
      <c r="AM256" s="14">
        <v>3.2915048928703498E-2</v>
      </c>
      <c r="AN256" s="14">
        <v>0</v>
      </c>
      <c r="AO256" s="14">
        <v>4.4931555202145999E-2</v>
      </c>
      <c r="AP256" s="14">
        <v>1.8606194922228699E-2</v>
      </c>
      <c r="AQ256" s="14">
        <v>3.5892363360504297E-2</v>
      </c>
      <c r="AR256" s="14">
        <v>3.99848877063314E-2</v>
      </c>
      <c r="AS256" s="14">
        <v>0</v>
      </c>
      <c r="AT256" s="14">
        <v>0.12903613278960299</v>
      </c>
      <c r="AU256" s="14">
        <v>4.8435537622758998E-2</v>
      </c>
      <c r="AV256" s="14"/>
      <c r="AW256" s="14">
        <v>3.0777751907087599E-2</v>
      </c>
      <c r="AX256" s="14">
        <v>9.8122756033988696E-3</v>
      </c>
      <c r="AY256" s="14"/>
      <c r="AZ256" s="14">
        <v>1.2821627674682499E-2</v>
      </c>
      <c r="BA256" s="14">
        <v>3.01479612248154E-2</v>
      </c>
      <c r="BB256" s="14" t="s">
        <v>98</v>
      </c>
      <c r="BC256" s="14">
        <v>3.4157852887366898E-2</v>
      </c>
      <c r="BD256" s="14">
        <v>4.8684458320139901E-2</v>
      </c>
      <c r="BE256" s="14">
        <v>8.6452530160817699E-3</v>
      </c>
      <c r="BF256" s="14">
        <v>0</v>
      </c>
      <c r="BG256" s="14"/>
      <c r="BH256" s="14">
        <v>1.09619592498527E-2</v>
      </c>
      <c r="BI256" s="14">
        <v>2.1011851602840002E-2</v>
      </c>
      <c r="BJ256" s="14">
        <v>1.51079838741244E-2</v>
      </c>
      <c r="BK256" s="14"/>
      <c r="BL256" s="14">
        <v>5.7558576208661498E-3</v>
      </c>
      <c r="BM256" s="14">
        <v>2.5658087162518599E-2</v>
      </c>
      <c r="BN256" s="14">
        <v>2.7571169948178001E-2</v>
      </c>
      <c r="BO256" s="14">
        <v>0</v>
      </c>
      <c r="BP256" s="14">
        <v>1.46858886800348E-2</v>
      </c>
      <c r="BQ256" s="14"/>
      <c r="BR256" s="14">
        <v>1.05337560725058E-2</v>
      </c>
      <c r="BS256" s="14">
        <v>2.38148600275504E-2</v>
      </c>
      <c r="BT256" s="14">
        <v>3.2841496889276102E-2</v>
      </c>
    </row>
    <row r="257" spans="2:72" x14ac:dyDescent="0.25">
      <c r="B257" t="s">
        <v>194</v>
      </c>
      <c r="C257" s="14">
        <v>2.58829286998291E-2</v>
      </c>
      <c r="D257" s="14">
        <v>3.4579557356502602E-2</v>
      </c>
      <c r="E257" s="14">
        <v>1.86796123733469E-2</v>
      </c>
      <c r="F257" s="14"/>
      <c r="G257" s="14">
        <v>1.01717502054705E-2</v>
      </c>
      <c r="H257" s="14">
        <v>2.92408445397601E-2</v>
      </c>
      <c r="I257" s="14">
        <v>2.5906805141412002E-2</v>
      </c>
      <c r="J257" s="14">
        <v>3.5823910004036903E-2</v>
      </c>
      <c r="K257" s="14">
        <v>2.7854171214939001E-2</v>
      </c>
      <c r="L257" s="14">
        <v>2.5125633636321601E-2</v>
      </c>
      <c r="M257" s="14"/>
      <c r="N257" s="14">
        <v>3.9846767534554302E-2</v>
      </c>
      <c r="O257" s="14">
        <v>1.35577227587696E-2</v>
      </c>
      <c r="P257" s="14">
        <v>2.0513905363473198E-2</v>
      </c>
      <c r="Q257" s="14">
        <v>2.680778949455E-2</v>
      </c>
      <c r="R257" s="14"/>
      <c r="S257" s="14">
        <v>2.5417445383135701E-2</v>
      </c>
      <c r="T257" s="14">
        <v>1.50466172121462E-2</v>
      </c>
      <c r="U257" s="14">
        <v>3.6258080183902398E-2</v>
      </c>
      <c r="V257" s="14">
        <v>2.3530201273891799E-2</v>
      </c>
      <c r="W257" s="14">
        <v>3.02602457288191E-2</v>
      </c>
      <c r="X257" s="14">
        <v>2.64983599446562E-2</v>
      </c>
      <c r="Y257" s="14">
        <v>3.0311519497557501E-2</v>
      </c>
      <c r="Z257" s="14">
        <v>4.4232594400811898E-2</v>
      </c>
      <c r="AA257" s="14">
        <v>3.4536464397052699E-2</v>
      </c>
      <c r="AB257" s="14">
        <v>0</v>
      </c>
      <c r="AC257" s="14">
        <v>0</v>
      </c>
      <c r="AD257" s="14">
        <v>6.4225351368358899E-2</v>
      </c>
      <c r="AE257" s="14"/>
      <c r="AF257" s="14">
        <v>0</v>
      </c>
      <c r="AG257" s="14">
        <v>0</v>
      </c>
      <c r="AH257" s="14">
        <v>0</v>
      </c>
      <c r="AI257" s="14">
        <v>0</v>
      </c>
      <c r="AJ257" s="14">
        <v>2.6625720686216801E-2</v>
      </c>
      <c r="AK257" s="14">
        <v>0</v>
      </c>
      <c r="AL257" s="14">
        <v>2.8941462890636701E-2</v>
      </c>
      <c r="AM257" s="14">
        <v>0</v>
      </c>
      <c r="AN257" s="14">
        <v>0</v>
      </c>
      <c r="AO257" s="14">
        <v>0</v>
      </c>
      <c r="AP257" s="14">
        <v>3.5306489502321202E-2</v>
      </c>
      <c r="AQ257" s="14">
        <v>7.3215503924498798E-2</v>
      </c>
      <c r="AR257" s="14">
        <v>5.3631820016988803E-2</v>
      </c>
      <c r="AS257" s="14">
        <v>0.127448939312448</v>
      </c>
      <c r="AT257" s="14">
        <v>0</v>
      </c>
      <c r="AU257" s="14">
        <v>4.4397917159059198E-2</v>
      </c>
      <c r="AV257" s="14"/>
      <c r="AW257" s="14">
        <v>2.0189030996717702E-2</v>
      </c>
      <c r="AX257" s="14">
        <v>3.3709821327119902E-2</v>
      </c>
      <c r="AY257" s="14"/>
      <c r="AZ257" s="14">
        <v>3.6795262236057197E-2</v>
      </c>
      <c r="BA257" s="14">
        <v>1.7573382756124498E-2</v>
      </c>
      <c r="BB257" s="14" t="s">
        <v>98</v>
      </c>
      <c r="BC257" s="14">
        <v>8.7010031531116902E-2</v>
      </c>
      <c r="BD257" s="14">
        <v>0</v>
      </c>
      <c r="BE257" s="14">
        <v>1.07767970635354E-2</v>
      </c>
      <c r="BF257" s="14">
        <v>9.2399720184186601E-2</v>
      </c>
      <c r="BG257" s="14"/>
      <c r="BH257" s="14">
        <v>4.8326744098271701E-2</v>
      </c>
      <c r="BI257" s="14">
        <v>2.1026452152229199E-2</v>
      </c>
      <c r="BJ257" s="14">
        <v>0</v>
      </c>
      <c r="BK257" s="14"/>
      <c r="BL257" s="14">
        <v>3.79357232022988E-2</v>
      </c>
      <c r="BM257" s="14">
        <v>1.2185387693725401E-2</v>
      </c>
      <c r="BN257" s="14">
        <v>6.2098371686538298E-2</v>
      </c>
      <c r="BO257" s="14">
        <v>0</v>
      </c>
      <c r="BP257" s="14">
        <v>1.41972076092834E-2</v>
      </c>
      <c r="BQ257" s="14"/>
      <c r="BR257" s="14">
        <v>3.7847739906522099E-2</v>
      </c>
      <c r="BS257" s="14">
        <v>2.52657899998684E-2</v>
      </c>
      <c r="BT257" s="14">
        <v>2.4499211175352999E-2</v>
      </c>
    </row>
    <row r="258" spans="2:72" x14ac:dyDescent="0.25">
      <c r="B258" t="s">
        <v>195</v>
      </c>
      <c r="C258" s="14">
        <v>6.5696565993356403E-3</v>
      </c>
      <c r="D258" s="14">
        <v>0</v>
      </c>
      <c r="E258" s="14">
        <v>1.20961596227419E-2</v>
      </c>
      <c r="F258" s="14"/>
      <c r="G258" s="14">
        <v>0</v>
      </c>
      <c r="H258" s="14">
        <v>0</v>
      </c>
      <c r="I258" s="14">
        <v>1.17675871738557E-2</v>
      </c>
      <c r="J258" s="14">
        <v>0</v>
      </c>
      <c r="K258" s="14">
        <v>0</v>
      </c>
      <c r="L258" s="14">
        <v>3.8589077659407701E-2</v>
      </c>
      <c r="M258" s="14"/>
      <c r="N258" s="14">
        <v>1.1489477176872801E-2</v>
      </c>
      <c r="O258" s="14">
        <v>1.09966791560141E-2</v>
      </c>
      <c r="P258" s="14">
        <v>0</v>
      </c>
      <c r="Q258" s="14">
        <v>0</v>
      </c>
      <c r="R258" s="14"/>
      <c r="S258" s="14">
        <v>0</v>
      </c>
      <c r="T258" s="14">
        <v>0</v>
      </c>
      <c r="U258" s="14">
        <v>0</v>
      </c>
      <c r="V258" s="14">
        <v>2.43333700845541E-2</v>
      </c>
      <c r="W258" s="14">
        <v>0</v>
      </c>
      <c r="X258" s="14">
        <v>0</v>
      </c>
      <c r="Y258" s="14">
        <v>2.26586854013212E-2</v>
      </c>
      <c r="Z258" s="14">
        <v>0</v>
      </c>
      <c r="AA258" s="14">
        <v>0</v>
      </c>
      <c r="AB258" s="14">
        <v>0</v>
      </c>
      <c r="AC258" s="14">
        <v>0</v>
      </c>
      <c r="AD258" s="14">
        <v>6.5630754676700306E-2</v>
      </c>
      <c r="AE258" s="14"/>
      <c r="AF258" s="14">
        <v>0</v>
      </c>
      <c r="AG258" s="14">
        <v>0</v>
      </c>
      <c r="AH258" s="14">
        <v>0</v>
      </c>
      <c r="AI258" s="14">
        <v>0</v>
      </c>
      <c r="AJ258" s="14">
        <v>0</v>
      </c>
      <c r="AK258" s="14">
        <v>0</v>
      </c>
      <c r="AL258" s="14">
        <v>2.0720833118196301E-2</v>
      </c>
      <c r="AM258" s="14">
        <v>0</v>
      </c>
      <c r="AN258" s="14">
        <v>0</v>
      </c>
      <c r="AO258" s="14">
        <v>0</v>
      </c>
      <c r="AP258" s="14">
        <v>4.9617167508958802E-2</v>
      </c>
      <c r="AQ258" s="14">
        <v>0</v>
      </c>
      <c r="AR258" s="14">
        <v>0</v>
      </c>
      <c r="AS258" s="14">
        <v>0</v>
      </c>
      <c r="AT258" s="14">
        <v>0</v>
      </c>
      <c r="AU258" s="14">
        <v>0</v>
      </c>
      <c r="AV258" s="14"/>
      <c r="AW258" s="14">
        <v>1.1348941866487199E-2</v>
      </c>
      <c r="AX258" s="14">
        <v>0</v>
      </c>
      <c r="AY258" s="14"/>
      <c r="AZ258" s="14">
        <v>1.30760930644555E-2</v>
      </c>
      <c r="BA258" s="14">
        <v>8.7307441004991493E-3</v>
      </c>
      <c r="BB258" s="14" t="s">
        <v>98</v>
      </c>
      <c r="BC258" s="14">
        <v>0</v>
      </c>
      <c r="BD258" s="14">
        <v>0</v>
      </c>
      <c r="BE258" s="14">
        <v>0</v>
      </c>
      <c r="BF258" s="14">
        <v>0</v>
      </c>
      <c r="BG258" s="14"/>
      <c r="BH258" s="14">
        <v>0</v>
      </c>
      <c r="BI258" s="14">
        <v>1.3778660791650301E-2</v>
      </c>
      <c r="BJ258" s="14">
        <v>0</v>
      </c>
      <c r="BK258" s="14"/>
      <c r="BL258" s="14">
        <v>0</v>
      </c>
      <c r="BM258" s="14">
        <v>5.0425940282195396E-3</v>
      </c>
      <c r="BN258" s="14">
        <v>2.2970116708160699E-2</v>
      </c>
      <c r="BO258" s="14">
        <v>0</v>
      </c>
      <c r="BP258" s="14">
        <v>0</v>
      </c>
      <c r="BQ258" s="14"/>
      <c r="BR258" s="14">
        <v>0</v>
      </c>
      <c r="BS258" s="14">
        <v>8.0136046534842395E-3</v>
      </c>
      <c r="BT258" s="14">
        <v>0</v>
      </c>
    </row>
    <row r="259" spans="2:72" x14ac:dyDescent="0.25">
      <c r="B259" t="s">
        <v>196</v>
      </c>
      <c r="C259" s="14">
        <v>1.67545765849709E-3</v>
      </c>
      <c r="D259" s="14">
        <v>0</v>
      </c>
      <c r="E259" s="14">
        <v>3.0848801565024901E-3</v>
      </c>
      <c r="F259" s="14"/>
      <c r="G259" s="14">
        <v>1.09395332443275E-2</v>
      </c>
      <c r="H259" s="14">
        <v>0</v>
      </c>
      <c r="I259" s="14">
        <v>0</v>
      </c>
      <c r="J259" s="14">
        <v>0</v>
      </c>
      <c r="K259" s="14">
        <v>0</v>
      </c>
      <c r="L259" s="14">
        <v>0</v>
      </c>
      <c r="M259" s="14"/>
      <c r="N259" s="14">
        <v>5.2476238603934603E-3</v>
      </c>
      <c r="O259" s="14">
        <v>0</v>
      </c>
      <c r="P259" s="14">
        <v>0</v>
      </c>
      <c r="Q259" s="14">
        <v>0</v>
      </c>
      <c r="R259" s="14"/>
      <c r="S259" s="14">
        <v>0</v>
      </c>
      <c r="T259" s="14">
        <v>0</v>
      </c>
      <c r="U259" s="14">
        <v>1.81961715688185E-2</v>
      </c>
      <c r="V259" s="14">
        <v>0</v>
      </c>
      <c r="W259" s="14">
        <v>0</v>
      </c>
      <c r="X259" s="14">
        <v>0</v>
      </c>
      <c r="Y259" s="14">
        <v>0</v>
      </c>
      <c r="Z259" s="14">
        <v>0</v>
      </c>
      <c r="AA259" s="14">
        <v>0</v>
      </c>
      <c r="AB259" s="14">
        <v>0</v>
      </c>
      <c r="AC259" s="14">
        <v>0</v>
      </c>
      <c r="AD259" s="14">
        <v>0</v>
      </c>
      <c r="AE259" s="14"/>
      <c r="AF259" s="14">
        <v>0</v>
      </c>
      <c r="AG259" s="14">
        <v>0</v>
      </c>
      <c r="AH259" s="14">
        <v>0</v>
      </c>
      <c r="AI259" s="14">
        <v>0</v>
      </c>
      <c r="AJ259" s="14">
        <v>0</v>
      </c>
      <c r="AK259" s="14">
        <v>0</v>
      </c>
      <c r="AL259" s="14">
        <v>0</v>
      </c>
      <c r="AM259" s="14">
        <v>0</v>
      </c>
      <c r="AN259" s="14">
        <v>0</v>
      </c>
      <c r="AO259" s="14">
        <v>0</v>
      </c>
      <c r="AP259" s="14">
        <v>0</v>
      </c>
      <c r="AQ259" s="14">
        <v>0</v>
      </c>
      <c r="AR259" s="14">
        <v>3.6876064120298903E-2</v>
      </c>
      <c r="AS259" s="14">
        <v>0</v>
      </c>
      <c r="AT259" s="14">
        <v>0</v>
      </c>
      <c r="AU259" s="14">
        <v>0</v>
      </c>
      <c r="AV259" s="14"/>
      <c r="AW259" s="14">
        <v>0</v>
      </c>
      <c r="AX259" s="14">
        <v>3.97855965969089E-3</v>
      </c>
      <c r="AY259" s="14"/>
      <c r="AZ259" s="14">
        <v>0</v>
      </c>
      <c r="BA259" s="14">
        <v>0</v>
      </c>
      <c r="BB259" s="14" t="s">
        <v>98</v>
      </c>
      <c r="BC259" s="14">
        <v>0</v>
      </c>
      <c r="BD259" s="14">
        <v>0</v>
      </c>
      <c r="BE259" s="14">
        <v>7.9730849039438001E-3</v>
      </c>
      <c r="BF259" s="14">
        <v>0</v>
      </c>
      <c r="BG259" s="14"/>
      <c r="BH259" s="14">
        <v>0</v>
      </c>
      <c r="BI259" s="14">
        <v>0</v>
      </c>
      <c r="BJ259" s="14">
        <v>0</v>
      </c>
      <c r="BK259" s="14"/>
      <c r="BL259" s="14">
        <v>0</v>
      </c>
      <c r="BM259" s="14">
        <v>0</v>
      </c>
      <c r="BN259" s="14">
        <v>0</v>
      </c>
      <c r="BO259" s="14">
        <v>0</v>
      </c>
      <c r="BP259" s="14">
        <v>0</v>
      </c>
      <c r="BQ259" s="14"/>
      <c r="BR259" s="14">
        <v>9.7890691284598808E-3</v>
      </c>
      <c r="BS259" s="14">
        <v>0</v>
      </c>
      <c r="BT259" s="14">
        <v>0</v>
      </c>
    </row>
    <row r="260" spans="2:72" x14ac:dyDescent="0.25">
      <c r="B260" t="s">
        <v>197</v>
      </c>
      <c r="C260" s="14">
        <v>7.78682233737619E-3</v>
      </c>
      <c r="D260" s="14">
        <v>1.31037994048243E-2</v>
      </c>
      <c r="E260" s="14">
        <v>3.3566990524269099E-3</v>
      </c>
      <c r="F260" s="14"/>
      <c r="G260" s="14">
        <v>1.27618545361993E-2</v>
      </c>
      <c r="H260" s="14">
        <v>9.1909349669144699E-3</v>
      </c>
      <c r="I260" s="14">
        <v>6.4205523133381102E-3</v>
      </c>
      <c r="J260" s="14">
        <v>1.3085119455490899E-2</v>
      </c>
      <c r="K260" s="14">
        <v>0</v>
      </c>
      <c r="L260" s="14">
        <v>0</v>
      </c>
      <c r="M260" s="14"/>
      <c r="N260" s="14">
        <v>1.25569591730083E-2</v>
      </c>
      <c r="O260" s="14">
        <v>1.43182330781009E-2</v>
      </c>
      <c r="P260" s="14">
        <v>0</v>
      </c>
      <c r="Q260" s="14">
        <v>0</v>
      </c>
      <c r="R260" s="14"/>
      <c r="S260" s="14">
        <v>0</v>
      </c>
      <c r="T260" s="14">
        <v>0</v>
      </c>
      <c r="U260" s="14">
        <v>2.6349404027568E-2</v>
      </c>
      <c r="V260" s="14">
        <v>0</v>
      </c>
      <c r="W260" s="14">
        <v>0</v>
      </c>
      <c r="X260" s="14">
        <v>0</v>
      </c>
      <c r="Y260" s="14">
        <v>0</v>
      </c>
      <c r="Z260" s="14">
        <v>3.23359824642208E-2</v>
      </c>
      <c r="AA260" s="14">
        <v>1.6853847807326801E-2</v>
      </c>
      <c r="AB260" s="14">
        <v>2.6917914532966599E-2</v>
      </c>
      <c r="AC260" s="14">
        <v>0</v>
      </c>
      <c r="AD260" s="14">
        <v>0</v>
      </c>
      <c r="AE260" s="14"/>
      <c r="AF260" s="14">
        <v>0</v>
      </c>
      <c r="AG260" s="14">
        <v>0</v>
      </c>
      <c r="AH260" s="14">
        <v>3.2356290290988403E-2</v>
      </c>
      <c r="AI260" s="14">
        <v>2.6423442453440801E-2</v>
      </c>
      <c r="AJ260" s="14">
        <v>0</v>
      </c>
      <c r="AK260" s="14">
        <v>0</v>
      </c>
      <c r="AL260" s="14">
        <v>0</v>
      </c>
      <c r="AM260" s="14">
        <v>0</v>
      </c>
      <c r="AN260" s="14">
        <v>0</v>
      </c>
      <c r="AO260" s="14">
        <v>0</v>
      </c>
      <c r="AP260" s="14">
        <v>0</v>
      </c>
      <c r="AQ260" s="14">
        <v>0</v>
      </c>
      <c r="AR260" s="14">
        <v>0</v>
      </c>
      <c r="AS260" s="14">
        <v>0</v>
      </c>
      <c r="AT260" s="14">
        <v>7.8704217926064704E-2</v>
      </c>
      <c r="AU260" s="14">
        <v>4.2527227174329302E-2</v>
      </c>
      <c r="AV260" s="14"/>
      <c r="AW260" s="14">
        <v>6.9257680610270902E-3</v>
      </c>
      <c r="AX260" s="14">
        <v>8.9704367468116195E-3</v>
      </c>
      <c r="AY260" s="14"/>
      <c r="AZ260" s="14">
        <v>1.4290986806896199E-2</v>
      </c>
      <c r="BA260" s="14">
        <v>0</v>
      </c>
      <c r="BB260" s="14" t="s">
        <v>98</v>
      </c>
      <c r="BC260" s="14">
        <v>0</v>
      </c>
      <c r="BD260" s="14">
        <v>4.3776503926140201E-2</v>
      </c>
      <c r="BE260" s="14">
        <v>0</v>
      </c>
      <c r="BF260" s="14">
        <v>0</v>
      </c>
      <c r="BG260" s="14"/>
      <c r="BH260" s="14">
        <v>0</v>
      </c>
      <c r="BI260" s="14">
        <v>1.22321155469762E-2</v>
      </c>
      <c r="BJ260" s="14">
        <v>0</v>
      </c>
      <c r="BK260" s="14"/>
      <c r="BL260" s="14">
        <v>0</v>
      </c>
      <c r="BM260" s="14">
        <v>4.4707626541958699E-3</v>
      </c>
      <c r="BN260" s="14">
        <v>2.2240564769738298E-2</v>
      </c>
      <c r="BO260" s="14">
        <v>0</v>
      </c>
      <c r="BP260" s="14">
        <v>1.5800248243210899E-2</v>
      </c>
      <c r="BQ260" s="14"/>
      <c r="BR260" s="14">
        <v>0</v>
      </c>
      <c r="BS260" s="14">
        <v>3.4580808956380599E-3</v>
      </c>
      <c r="BT260" s="14">
        <v>2.6491927621278701E-2</v>
      </c>
    </row>
    <row r="261" spans="2:72" x14ac:dyDescent="0.25">
      <c r="B261" t="s">
        <v>198</v>
      </c>
      <c r="C261" s="14">
        <v>1.42469256525787E-2</v>
      </c>
      <c r="D261" s="14">
        <v>8.5056242430499099E-3</v>
      </c>
      <c r="E261" s="14">
        <v>1.9104257516319299E-2</v>
      </c>
      <c r="F261" s="14"/>
      <c r="G261" s="14">
        <v>1.0488695278848501E-2</v>
      </c>
      <c r="H261" s="14">
        <v>1.6994754295743601E-2</v>
      </c>
      <c r="I261" s="14">
        <v>1.8509627331401698E-2</v>
      </c>
      <c r="J261" s="14">
        <v>0</v>
      </c>
      <c r="K261" s="14">
        <v>1.7711056789647302E-2</v>
      </c>
      <c r="L261" s="14">
        <v>1.8782094646233E-2</v>
      </c>
      <c r="M261" s="14"/>
      <c r="N261" s="14">
        <v>1.77695180284368E-2</v>
      </c>
      <c r="O261" s="14">
        <v>6.0886973937196399E-3</v>
      </c>
      <c r="P261" s="14">
        <v>9.7736071727956095E-3</v>
      </c>
      <c r="Q261" s="14">
        <v>2.62990999192502E-2</v>
      </c>
      <c r="R261" s="14"/>
      <c r="S261" s="14">
        <v>0</v>
      </c>
      <c r="T261" s="14">
        <v>5.8285273598118602E-2</v>
      </c>
      <c r="U261" s="14">
        <v>1.7446274403521499E-2</v>
      </c>
      <c r="V261" s="14">
        <v>0</v>
      </c>
      <c r="W261" s="14">
        <v>0</v>
      </c>
      <c r="X261" s="14">
        <v>0</v>
      </c>
      <c r="Y261" s="14">
        <v>2.26586854013212E-2</v>
      </c>
      <c r="Z261" s="14">
        <v>0</v>
      </c>
      <c r="AA261" s="14">
        <v>0</v>
      </c>
      <c r="AB261" s="14">
        <v>2.8682518442600401E-2</v>
      </c>
      <c r="AC261" s="14">
        <v>0</v>
      </c>
      <c r="AD261" s="14">
        <v>0</v>
      </c>
      <c r="AE261" s="14"/>
      <c r="AF261" s="14">
        <v>0</v>
      </c>
      <c r="AG261" s="14">
        <v>0</v>
      </c>
      <c r="AH261" s="14">
        <v>0</v>
      </c>
      <c r="AI261" s="14">
        <v>0</v>
      </c>
      <c r="AJ261" s="14">
        <v>4.7145609037440597E-2</v>
      </c>
      <c r="AK261" s="14">
        <v>0</v>
      </c>
      <c r="AL261" s="14">
        <v>0</v>
      </c>
      <c r="AM261" s="14">
        <v>3.7009065562838499E-2</v>
      </c>
      <c r="AN261" s="14">
        <v>3.5826188700533598E-2</v>
      </c>
      <c r="AO261" s="14">
        <v>0</v>
      </c>
      <c r="AP261" s="14">
        <v>2.3842343390597698E-2</v>
      </c>
      <c r="AQ261" s="14">
        <v>0</v>
      </c>
      <c r="AR261" s="14">
        <v>0</v>
      </c>
      <c r="AS261" s="14">
        <v>5.0845391780540102E-2</v>
      </c>
      <c r="AT261" s="14">
        <v>6.7561316457953505E-2</v>
      </c>
      <c r="AU261" s="14">
        <v>0</v>
      </c>
      <c r="AV261" s="14"/>
      <c r="AW261" s="14">
        <v>1.40863941188924E-2</v>
      </c>
      <c r="AX261" s="14">
        <v>1.4467594014212701E-2</v>
      </c>
      <c r="AY261" s="14"/>
      <c r="AZ261" s="14">
        <v>1.85256323131519E-2</v>
      </c>
      <c r="BA261" s="14">
        <v>1.3185376969154E-2</v>
      </c>
      <c r="BB261" s="14" t="s">
        <v>98</v>
      </c>
      <c r="BC261" s="14">
        <v>0</v>
      </c>
      <c r="BD261" s="14">
        <v>2.6243193195360798E-2</v>
      </c>
      <c r="BE261" s="14">
        <v>1.1437750448896101E-2</v>
      </c>
      <c r="BF261" s="14">
        <v>0</v>
      </c>
      <c r="BG261" s="14"/>
      <c r="BH261" s="14">
        <v>1.88033323094219E-2</v>
      </c>
      <c r="BI261" s="14">
        <v>1.6939953487689199E-2</v>
      </c>
      <c r="BJ261" s="14">
        <v>0</v>
      </c>
      <c r="BK261" s="14"/>
      <c r="BL261" s="14">
        <v>2.39314775173654E-2</v>
      </c>
      <c r="BM261" s="14">
        <v>1.31840212037582E-2</v>
      </c>
      <c r="BN261" s="14">
        <v>2.5407537290683901E-2</v>
      </c>
      <c r="BO261" s="14">
        <v>0</v>
      </c>
      <c r="BP261" s="14">
        <v>0</v>
      </c>
      <c r="BQ261" s="14"/>
      <c r="BR261" s="14">
        <v>3.0365050057778301E-2</v>
      </c>
      <c r="BS261" s="14">
        <v>4.9471338431213204E-3</v>
      </c>
      <c r="BT261" s="14">
        <v>3.0264278174068002E-2</v>
      </c>
    </row>
    <row r="262" spans="2:72" x14ac:dyDescent="0.25">
      <c r="B262" t="s">
        <v>199</v>
      </c>
      <c r="C262" s="14">
        <v>0.15418062277556999</v>
      </c>
      <c r="D262" s="14">
        <v>0.13919970014708499</v>
      </c>
      <c r="E262" s="14">
        <v>0.163984050930224</v>
      </c>
      <c r="F262" s="14"/>
      <c r="G262" s="14">
        <v>9.9556019905143095E-2</v>
      </c>
      <c r="H262" s="14">
        <v>0.126040505390139</v>
      </c>
      <c r="I262" s="14">
        <v>0.19745407604024401</v>
      </c>
      <c r="J262" s="14">
        <v>0.11328262653559</v>
      </c>
      <c r="K262" s="14">
        <v>0.27266992405067098</v>
      </c>
      <c r="L262" s="14">
        <v>0.14098743896980601</v>
      </c>
      <c r="M262" s="14"/>
      <c r="N262" s="14">
        <v>0.106625866080263</v>
      </c>
      <c r="O262" s="14">
        <v>0.123868665823229</v>
      </c>
      <c r="P262" s="14">
        <v>0.16904297086749701</v>
      </c>
      <c r="Q262" s="14">
        <v>0.24522868262896</v>
      </c>
      <c r="R262" s="14"/>
      <c r="S262" s="14">
        <v>0.21627201264721699</v>
      </c>
      <c r="T262" s="14">
        <v>0.136308308534663</v>
      </c>
      <c r="U262" s="14">
        <v>6.4538850587946603E-2</v>
      </c>
      <c r="V262" s="14">
        <v>9.96844889121275E-2</v>
      </c>
      <c r="W262" s="14">
        <v>0.14481356862445999</v>
      </c>
      <c r="X262" s="14">
        <v>0.28648103510145601</v>
      </c>
      <c r="Y262" s="14">
        <v>0.16766832483814301</v>
      </c>
      <c r="Z262" s="14">
        <v>0.17785222305225201</v>
      </c>
      <c r="AA262" s="14">
        <v>0.12512292128021099</v>
      </c>
      <c r="AB262" s="14">
        <v>0.14766285131359599</v>
      </c>
      <c r="AC262" s="14">
        <v>8.1602117788365305E-2</v>
      </c>
      <c r="AD262" s="14">
        <v>0.15159378295008799</v>
      </c>
      <c r="AE262" s="14"/>
      <c r="AF262" s="14">
        <v>0.41251899750154403</v>
      </c>
      <c r="AG262" s="14">
        <v>0.21768157534810501</v>
      </c>
      <c r="AH262" s="14">
        <v>0.20953332525728599</v>
      </c>
      <c r="AI262" s="14">
        <v>0.100283389611622</v>
      </c>
      <c r="AJ262" s="14">
        <v>0.184368735028235</v>
      </c>
      <c r="AK262" s="14">
        <v>0.14798837871686399</v>
      </c>
      <c r="AL262" s="14">
        <v>0.15150431688355301</v>
      </c>
      <c r="AM262" s="14">
        <v>0.31400671979543798</v>
      </c>
      <c r="AN262" s="14">
        <v>0.12708177933002901</v>
      </c>
      <c r="AO262" s="14">
        <v>8.3595484976821205E-2</v>
      </c>
      <c r="AP262" s="14">
        <v>0.115187819812231</v>
      </c>
      <c r="AQ262" s="14">
        <v>8.1395467390149995E-2</v>
      </c>
      <c r="AR262" s="14">
        <v>0.12963583670159101</v>
      </c>
      <c r="AS262" s="14">
        <v>0.246131488732933</v>
      </c>
      <c r="AT262" s="14">
        <v>0.20227880822051</v>
      </c>
      <c r="AU262" s="14">
        <v>0.19197696778010001</v>
      </c>
      <c r="AV262" s="14"/>
      <c r="AW262" s="14">
        <v>0.18604636608382699</v>
      </c>
      <c r="AX262" s="14">
        <v>0.11037763150893</v>
      </c>
      <c r="AY262" s="14"/>
      <c r="AZ262" s="14">
        <v>0.13717993220458199</v>
      </c>
      <c r="BA262" s="14">
        <v>0.119881148324119</v>
      </c>
      <c r="BB262" s="14" t="s">
        <v>98</v>
      </c>
      <c r="BC262" s="14">
        <v>0.367815327642875</v>
      </c>
      <c r="BD262" s="14">
        <v>0.155464112886776</v>
      </c>
      <c r="BE262" s="14">
        <v>0.14814705443885601</v>
      </c>
      <c r="BF262" s="14">
        <v>0.378323828671143</v>
      </c>
      <c r="BG262" s="14"/>
      <c r="BH262" s="14">
        <v>0.181463831333949</v>
      </c>
      <c r="BI262" s="14">
        <v>0.122614352892863</v>
      </c>
      <c r="BJ262" s="14">
        <v>0.187174577440122</v>
      </c>
      <c r="BK262" s="14"/>
      <c r="BL262" s="14">
        <v>0.16003996369232601</v>
      </c>
      <c r="BM262" s="14">
        <v>0.175817316931803</v>
      </c>
      <c r="BN262" s="14">
        <v>2.07709550697978E-2</v>
      </c>
      <c r="BO262" s="14">
        <v>0</v>
      </c>
      <c r="BP262" s="14">
        <v>0.17798947738144599</v>
      </c>
      <c r="BQ262" s="14"/>
      <c r="BR262" s="14">
        <v>9.4142247286125705E-2</v>
      </c>
      <c r="BS262" s="14">
        <v>0.163256901692824</v>
      </c>
      <c r="BT262" s="14">
        <v>0.103798278366268</v>
      </c>
    </row>
    <row r="263" spans="2:72" x14ac:dyDescent="0.25">
      <c r="B263" t="s">
        <v>92</v>
      </c>
      <c r="C263" s="14">
        <v>0.14161875257894499</v>
      </c>
      <c r="D263" s="14">
        <v>0.13683112195407601</v>
      </c>
      <c r="E263" s="14">
        <v>0.14609107305737501</v>
      </c>
      <c r="F263" s="14"/>
      <c r="G263" s="14">
        <v>0.120598129860241</v>
      </c>
      <c r="H263" s="14">
        <v>9.27058677737988E-2</v>
      </c>
      <c r="I263" s="14">
        <v>0.107356469707622</v>
      </c>
      <c r="J263" s="14">
        <v>0.14871735630258101</v>
      </c>
      <c r="K263" s="14">
        <v>0.186489799783813</v>
      </c>
      <c r="L263" s="14">
        <v>0.34165603864282901</v>
      </c>
      <c r="M263" s="14"/>
      <c r="N263" s="14">
        <v>0.13158575843304399</v>
      </c>
      <c r="O263" s="14">
        <v>0.147142677934614</v>
      </c>
      <c r="P263" s="14">
        <v>0.14719035749673401</v>
      </c>
      <c r="Q263" s="14">
        <v>0.14739518799284301</v>
      </c>
      <c r="R263" s="14"/>
      <c r="S263" s="14">
        <v>5.6412268254053002E-2</v>
      </c>
      <c r="T263" s="14">
        <v>8.1240397563861505E-2</v>
      </c>
      <c r="U263" s="14">
        <v>0.169125596273007</v>
      </c>
      <c r="V263" s="14">
        <v>0.166717105141067</v>
      </c>
      <c r="W263" s="14">
        <v>0.20193629795366699</v>
      </c>
      <c r="X263" s="14">
        <v>0.17616796223307499</v>
      </c>
      <c r="Y263" s="14">
        <v>0.15696573988405599</v>
      </c>
      <c r="Z263" s="14">
        <v>0.123156545298393</v>
      </c>
      <c r="AA263" s="14">
        <v>0.193309068744485</v>
      </c>
      <c r="AB263" s="14">
        <v>8.1119112405936902E-2</v>
      </c>
      <c r="AC263" s="14">
        <v>0.14189988182528099</v>
      </c>
      <c r="AD263" s="14">
        <v>0.34312905642135999</v>
      </c>
      <c r="AE263" s="14"/>
      <c r="AF263" s="14">
        <v>0.58748100249845603</v>
      </c>
      <c r="AG263" s="14">
        <v>0.11440255113098</v>
      </c>
      <c r="AH263" s="14">
        <v>0.14954524919874199</v>
      </c>
      <c r="AI263" s="14">
        <v>0.16477144570372501</v>
      </c>
      <c r="AJ263" s="14">
        <v>0.13355509395073001</v>
      </c>
      <c r="AK263" s="14">
        <v>0.13000398244065101</v>
      </c>
      <c r="AL263" s="14">
        <v>5.1592375768469603E-2</v>
      </c>
      <c r="AM263" s="14">
        <v>6.6131153329790304E-2</v>
      </c>
      <c r="AN263" s="14">
        <v>8.1358034492015993E-2</v>
      </c>
      <c r="AO263" s="14">
        <v>0.228787204202379</v>
      </c>
      <c r="AP263" s="14">
        <v>0.17934606779662399</v>
      </c>
      <c r="AQ263" s="14">
        <v>0.183435056665882</v>
      </c>
      <c r="AR263" s="14">
        <v>3.5497044664393899E-2</v>
      </c>
      <c r="AS263" s="14">
        <v>0.14537914108467001</v>
      </c>
      <c r="AT263" s="14">
        <v>5.4670081681371399E-2</v>
      </c>
      <c r="AU263" s="14">
        <v>0.164691743078652</v>
      </c>
      <c r="AV263" s="14"/>
      <c r="AW263" s="14">
        <v>0.133102066119277</v>
      </c>
      <c r="AX263" s="14">
        <v>0.15332588079512199</v>
      </c>
      <c r="AY263" s="14"/>
      <c r="AZ263" s="14">
        <v>0.20532493699587201</v>
      </c>
      <c r="BA263" s="14">
        <v>0.135159730654584</v>
      </c>
      <c r="BB263" s="14" t="s">
        <v>98</v>
      </c>
      <c r="BC263" s="14">
        <v>3.4785252725214801E-2</v>
      </c>
      <c r="BD263" s="14">
        <v>9.9161032147386405E-2</v>
      </c>
      <c r="BE263" s="14">
        <v>0.13413663351873301</v>
      </c>
      <c r="BF263" s="14">
        <v>0</v>
      </c>
      <c r="BG263" s="14"/>
      <c r="BH263" s="14">
        <v>0.15595036253208999</v>
      </c>
      <c r="BI263" s="14">
        <v>0.10365375985677699</v>
      </c>
      <c r="BJ263" s="14">
        <v>0.219976229694335</v>
      </c>
      <c r="BK263" s="14"/>
      <c r="BL263" s="14">
        <v>0.14770927999831501</v>
      </c>
      <c r="BM263" s="14">
        <v>7.6224007757394296E-2</v>
      </c>
      <c r="BN263" s="14">
        <v>0.15107868322933601</v>
      </c>
      <c r="BO263" s="14">
        <v>0</v>
      </c>
      <c r="BP263" s="14">
        <v>0.25714422464653502</v>
      </c>
      <c r="BQ263" s="14"/>
      <c r="BR263" s="14">
        <v>0.19006961211901999</v>
      </c>
      <c r="BS263" s="14">
        <v>7.4658697395155502E-2</v>
      </c>
      <c r="BT263" s="14">
        <v>0.12463548336604</v>
      </c>
    </row>
    <row r="264" spans="2:72" x14ac:dyDescent="0.2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row>
    <row r="265" spans="2:72" x14ac:dyDescent="0.25">
      <c r="B265" s="6" t="s">
        <v>208</v>
      </c>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row>
    <row r="266" spans="2:72" x14ac:dyDescent="0.25">
      <c r="B266" s="23" t="s">
        <v>201</v>
      </c>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row>
    <row r="267" spans="2:72" x14ac:dyDescent="0.25">
      <c r="B267" t="s">
        <v>204</v>
      </c>
      <c r="C267" s="14">
        <v>0.123633831393727</v>
      </c>
      <c r="D267" s="14">
        <v>0.13490084123322699</v>
      </c>
      <c r="E267" s="14">
        <v>0.112519635519347</v>
      </c>
      <c r="F267" s="14"/>
      <c r="G267" s="14">
        <v>0.14314212989563899</v>
      </c>
      <c r="H267" s="14">
        <v>0.27124459973399601</v>
      </c>
      <c r="I267" s="14">
        <v>0.12682708222240899</v>
      </c>
      <c r="J267" s="14">
        <v>0.12256583137916401</v>
      </c>
      <c r="K267" s="14">
        <v>7.7659256163916501E-2</v>
      </c>
      <c r="L267" s="14">
        <v>7.8892020119484305E-2</v>
      </c>
      <c r="M267" s="14"/>
      <c r="N267" s="14">
        <v>0.14209196968506199</v>
      </c>
      <c r="O267" s="14">
        <v>0.121957311199129</v>
      </c>
      <c r="P267" s="14">
        <v>0.112993279516081</v>
      </c>
      <c r="Q267" s="14">
        <v>0.10813207531520699</v>
      </c>
      <c r="R267" s="14"/>
      <c r="S267" s="14">
        <v>0.23510555338004299</v>
      </c>
      <c r="T267" s="14">
        <v>0.138569211155049</v>
      </c>
      <c r="U267" s="14">
        <v>0.118779650327642</v>
      </c>
      <c r="V267" s="14">
        <v>0.12757019501893299</v>
      </c>
      <c r="W267" s="14">
        <v>0.107019391708811</v>
      </c>
      <c r="X267" s="14">
        <v>5.5927541469734297E-2</v>
      </c>
      <c r="Y267" s="14">
        <v>0.12956506082875499</v>
      </c>
      <c r="Z267" s="14">
        <v>8.92757737350207E-2</v>
      </c>
      <c r="AA267" s="14">
        <v>9.0376672221109497E-2</v>
      </c>
      <c r="AB267" s="14">
        <v>8.1730487820838693E-2</v>
      </c>
      <c r="AC267" s="14">
        <v>0.10825665475542</v>
      </c>
      <c r="AD267" s="14">
        <v>0.180960019109599</v>
      </c>
      <c r="AE267" s="14"/>
      <c r="AF267" s="14">
        <v>0.36996559853097999</v>
      </c>
      <c r="AG267" s="14">
        <v>5.5524820001350901E-2</v>
      </c>
      <c r="AH267" s="14">
        <v>9.4952179622258506E-2</v>
      </c>
      <c r="AI267" s="14">
        <v>0.122736678538234</v>
      </c>
      <c r="AJ267" s="14">
        <v>8.6421427158633699E-2</v>
      </c>
      <c r="AK267" s="14">
        <v>0.108711779467623</v>
      </c>
      <c r="AL267" s="14">
        <v>0.12574773493720501</v>
      </c>
      <c r="AM267" s="14">
        <v>0.15241605069529601</v>
      </c>
      <c r="AN267" s="14">
        <v>0.15493247555845699</v>
      </c>
      <c r="AO267" s="14">
        <v>0.10341997625994501</v>
      </c>
      <c r="AP267" s="14">
        <v>0.114817121673641</v>
      </c>
      <c r="AQ267" s="14">
        <v>0.160465060475382</v>
      </c>
      <c r="AR267" s="14">
        <v>0.104715085074631</v>
      </c>
      <c r="AS267" s="14">
        <v>0.113047583785121</v>
      </c>
      <c r="AT267" s="14">
        <v>9.6750187106105306E-2</v>
      </c>
      <c r="AU267" s="14">
        <v>0.20886553002547101</v>
      </c>
      <c r="AV267" s="14"/>
      <c r="AW267" s="14">
        <v>9.5966920893672397E-2</v>
      </c>
      <c r="AX267" s="14">
        <v>0.17319826601282201</v>
      </c>
      <c r="AY267" s="14"/>
      <c r="AZ267" s="14">
        <v>9.0816117906199201E-2</v>
      </c>
      <c r="BA267" s="14">
        <v>0.16483538473937701</v>
      </c>
      <c r="BB267" s="14" t="s">
        <v>98</v>
      </c>
      <c r="BC267" s="14" t="s">
        <v>98</v>
      </c>
      <c r="BD267" s="14" t="s">
        <v>98</v>
      </c>
      <c r="BE267" s="14" t="s">
        <v>98</v>
      </c>
      <c r="BF267" s="14" t="s">
        <v>98</v>
      </c>
      <c r="BG267" s="14"/>
      <c r="BH267" s="14">
        <v>0.12669506700720701</v>
      </c>
      <c r="BI267" s="14">
        <v>0.119540970088652</v>
      </c>
      <c r="BJ267" s="14">
        <v>0.15034213448390099</v>
      </c>
      <c r="BK267" s="14"/>
      <c r="BL267" s="14">
        <v>0.12886478775507301</v>
      </c>
      <c r="BM267" s="14">
        <v>0.11281109296943601</v>
      </c>
      <c r="BN267" s="14">
        <v>9.9140155322971005E-2</v>
      </c>
      <c r="BO267" s="14">
        <v>0.120376999913327</v>
      </c>
      <c r="BP267" s="14">
        <v>0.15931569912454699</v>
      </c>
      <c r="BQ267" s="14"/>
      <c r="BR267" s="14">
        <v>0.14160254411529999</v>
      </c>
      <c r="BS267" s="14">
        <v>0.112130103173448</v>
      </c>
      <c r="BT267" s="14">
        <v>0.144721591665215</v>
      </c>
    </row>
    <row r="268" spans="2:72" x14ac:dyDescent="0.25">
      <c r="B268" t="s">
        <v>205</v>
      </c>
      <c r="C268" s="14">
        <v>0.133743050317881</v>
      </c>
      <c r="D268" s="14">
        <v>0.13324941282950101</v>
      </c>
      <c r="E268" s="14">
        <v>0.13440483052827201</v>
      </c>
      <c r="F268" s="14"/>
      <c r="G268" s="14">
        <v>0.111173811372521</v>
      </c>
      <c r="H268" s="14">
        <v>0.198764703652829</v>
      </c>
      <c r="I268" s="14">
        <v>0.197237615532698</v>
      </c>
      <c r="J268" s="14">
        <v>0.15224420562004801</v>
      </c>
      <c r="K268" s="14">
        <v>0.119973012237542</v>
      </c>
      <c r="L268" s="14">
        <v>6.9570154621200503E-2</v>
      </c>
      <c r="M268" s="14"/>
      <c r="N268" s="14">
        <v>0.123016564088469</v>
      </c>
      <c r="O268" s="14">
        <v>0.144285172910773</v>
      </c>
      <c r="P268" s="14">
        <v>0.16813951443036601</v>
      </c>
      <c r="Q268" s="14">
        <v>9.64237536409807E-2</v>
      </c>
      <c r="R268" s="14"/>
      <c r="S268" s="14">
        <v>0.17379912158830399</v>
      </c>
      <c r="T268" s="14">
        <v>0.11542397008701499</v>
      </c>
      <c r="U268" s="14">
        <v>0.12046116725372399</v>
      </c>
      <c r="V268" s="14">
        <v>8.32663474105029E-2</v>
      </c>
      <c r="W268" s="14">
        <v>0.132328880245661</v>
      </c>
      <c r="X268" s="14">
        <v>0.17687475519944701</v>
      </c>
      <c r="Y268" s="14">
        <v>0.11405975585438401</v>
      </c>
      <c r="Z268" s="14">
        <v>0.109849176572145</v>
      </c>
      <c r="AA268" s="14">
        <v>0.16906197780174601</v>
      </c>
      <c r="AB268" s="14">
        <v>0.138252654236388</v>
      </c>
      <c r="AC268" s="14">
        <v>9.9814997473524805E-2</v>
      </c>
      <c r="AD268" s="14">
        <v>0.142057827865051</v>
      </c>
      <c r="AE268" s="14"/>
      <c r="AF268" s="14">
        <v>0</v>
      </c>
      <c r="AG268" s="14">
        <v>9.8863103531039401E-2</v>
      </c>
      <c r="AH268" s="14">
        <v>6.6254074835866594E-2</v>
      </c>
      <c r="AI268" s="14">
        <v>8.9248925359374107E-2</v>
      </c>
      <c r="AJ268" s="14">
        <v>0.181538262276353</v>
      </c>
      <c r="AK268" s="14">
        <v>0.15452214048308899</v>
      </c>
      <c r="AL268" s="14">
        <v>0.16704466635684301</v>
      </c>
      <c r="AM268" s="14">
        <v>0.12578150413486899</v>
      </c>
      <c r="AN268" s="14">
        <v>0.13984068502982699</v>
      </c>
      <c r="AO268" s="14">
        <v>0.140036206644853</v>
      </c>
      <c r="AP268" s="14">
        <v>0.179838245741163</v>
      </c>
      <c r="AQ268" s="14">
        <v>9.1256547674691699E-2</v>
      </c>
      <c r="AR268" s="14">
        <v>0.178210649941281</v>
      </c>
      <c r="AS268" s="14">
        <v>0.16567851907714001</v>
      </c>
      <c r="AT268" s="14">
        <v>0.19594956068528499</v>
      </c>
      <c r="AU268" s="14">
        <v>0.14011672248228499</v>
      </c>
      <c r="AV268" s="14"/>
      <c r="AW268" s="14">
        <v>0.14002318683847001</v>
      </c>
      <c r="AX268" s="14">
        <v>0.122492375401609</v>
      </c>
      <c r="AY268" s="14"/>
      <c r="AZ268" s="14">
        <v>9.1857336257757494E-2</v>
      </c>
      <c r="BA268" s="14">
        <v>0.186329178322341</v>
      </c>
      <c r="BB268" s="14" t="s">
        <v>98</v>
      </c>
      <c r="BC268" s="14" t="s">
        <v>98</v>
      </c>
      <c r="BD268" s="14" t="s">
        <v>98</v>
      </c>
      <c r="BE268" s="14" t="s">
        <v>98</v>
      </c>
      <c r="BF268" s="14" t="s">
        <v>98</v>
      </c>
      <c r="BG268" s="14"/>
      <c r="BH268" s="14">
        <v>0.10236046665130399</v>
      </c>
      <c r="BI268" s="14">
        <v>0.16444543237734</v>
      </c>
      <c r="BJ268" s="14">
        <v>0.13203083180403699</v>
      </c>
      <c r="BK268" s="14"/>
      <c r="BL268" s="14">
        <v>0.101733966880016</v>
      </c>
      <c r="BM268" s="14">
        <v>0.21017554888148901</v>
      </c>
      <c r="BN268" s="14">
        <v>0.124035787137909</v>
      </c>
      <c r="BO268" s="14">
        <v>0.15036153673161601</v>
      </c>
      <c r="BP268" s="14">
        <v>0.13670518540281301</v>
      </c>
      <c r="BQ268" s="14"/>
      <c r="BR268" s="14">
        <v>9.8096860369758898E-2</v>
      </c>
      <c r="BS268" s="14">
        <v>0.179315504535495</v>
      </c>
      <c r="BT268" s="14">
        <v>0.146478349709151</v>
      </c>
    </row>
    <row r="269" spans="2:72" x14ac:dyDescent="0.25">
      <c r="B269" t="s">
        <v>206</v>
      </c>
      <c r="C269" s="14">
        <v>0.41377723842272202</v>
      </c>
      <c r="D269" s="14">
        <v>0.42041983470040301</v>
      </c>
      <c r="E269" s="14">
        <v>0.40765302045240898</v>
      </c>
      <c r="F269" s="14"/>
      <c r="G269" s="14">
        <v>0.446645323036373</v>
      </c>
      <c r="H269" s="14">
        <v>0.281721347384981</v>
      </c>
      <c r="I269" s="14">
        <v>0.35970922518904502</v>
      </c>
      <c r="J269" s="14">
        <v>0.40660082739803299</v>
      </c>
      <c r="K269" s="14">
        <v>0.39869157727679899</v>
      </c>
      <c r="L269" s="14">
        <v>0.51206793870201595</v>
      </c>
      <c r="M269" s="14"/>
      <c r="N269" s="14">
        <v>0.43404528189119501</v>
      </c>
      <c r="O269" s="14">
        <v>0.393499278808082</v>
      </c>
      <c r="P269" s="14">
        <v>0.42339911598213198</v>
      </c>
      <c r="Q269" s="14">
        <v>0.39713879783487599</v>
      </c>
      <c r="R269" s="14"/>
      <c r="S269" s="14">
        <v>0.373111810958629</v>
      </c>
      <c r="T269" s="14">
        <v>0.45320195777563299</v>
      </c>
      <c r="U269" s="14">
        <v>0.36046368585848898</v>
      </c>
      <c r="V269" s="14">
        <v>0.40080690719708301</v>
      </c>
      <c r="W269" s="14">
        <v>0.48678372437033501</v>
      </c>
      <c r="X269" s="14">
        <v>0.45542876892420298</v>
      </c>
      <c r="Y269" s="14">
        <v>0.41182847220772301</v>
      </c>
      <c r="Z269" s="14">
        <v>0.44512501359069401</v>
      </c>
      <c r="AA269" s="14">
        <v>0.36837674433533801</v>
      </c>
      <c r="AB269" s="14">
        <v>0.43536036216706397</v>
      </c>
      <c r="AC269" s="14">
        <v>0.413705162086977</v>
      </c>
      <c r="AD269" s="14">
        <v>0.31922817850810498</v>
      </c>
      <c r="AE269" s="14"/>
      <c r="AF269" s="14">
        <v>0.12896379429737101</v>
      </c>
      <c r="AG269" s="14">
        <v>0.53017096397638197</v>
      </c>
      <c r="AH269" s="14">
        <v>0.48742130178734799</v>
      </c>
      <c r="AI269" s="14">
        <v>0.41644450948006301</v>
      </c>
      <c r="AJ269" s="14">
        <v>0.39666539696499398</v>
      </c>
      <c r="AK269" s="14">
        <v>0.39700404583021498</v>
      </c>
      <c r="AL269" s="14">
        <v>0.37897013076393099</v>
      </c>
      <c r="AM269" s="14">
        <v>0.36607076579061398</v>
      </c>
      <c r="AN269" s="14">
        <v>0.38866131194671599</v>
      </c>
      <c r="AO269" s="14">
        <v>0.43725400014377303</v>
      </c>
      <c r="AP269" s="14">
        <v>0.38606195121493903</v>
      </c>
      <c r="AQ269" s="14">
        <v>0.38630871312272602</v>
      </c>
      <c r="AR269" s="14">
        <v>0.43286008996589598</v>
      </c>
      <c r="AS269" s="14">
        <v>0.48241156159186099</v>
      </c>
      <c r="AT269" s="14">
        <v>0.41221330325641797</v>
      </c>
      <c r="AU269" s="14">
        <v>0.40401721725311401</v>
      </c>
      <c r="AV269" s="14"/>
      <c r="AW269" s="14">
        <v>0.429730881555414</v>
      </c>
      <c r="AX269" s="14">
        <v>0.38519676855113499</v>
      </c>
      <c r="AY269" s="14"/>
      <c r="AZ269" s="14">
        <v>0.47371781053269402</v>
      </c>
      <c r="BA269" s="14">
        <v>0.33852383357182197</v>
      </c>
      <c r="BB269" s="14" t="s">
        <v>98</v>
      </c>
      <c r="BC269" s="14" t="s">
        <v>98</v>
      </c>
      <c r="BD269" s="14" t="s">
        <v>98</v>
      </c>
      <c r="BE269" s="14" t="s">
        <v>98</v>
      </c>
      <c r="BF269" s="14" t="s">
        <v>98</v>
      </c>
      <c r="BG269" s="14"/>
      <c r="BH269" s="14">
        <v>0.46146912861006001</v>
      </c>
      <c r="BI269" s="14">
        <v>0.36260869273549201</v>
      </c>
      <c r="BJ269" s="14">
        <v>0.48615591655849</v>
      </c>
      <c r="BK269" s="14"/>
      <c r="BL269" s="14">
        <v>0.47301448362322901</v>
      </c>
      <c r="BM269" s="14">
        <v>0.31897652633026502</v>
      </c>
      <c r="BN269" s="14">
        <v>0.46277883491632799</v>
      </c>
      <c r="BO269" s="14">
        <v>0.45035804721885297</v>
      </c>
      <c r="BP269" s="14">
        <v>0.40539959187007302</v>
      </c>
      <c r="BQ269" s="14"/>
      <c r="BR269" s="14">
        <v>0.509145108155036</v>
      </c>
      <c r="BS269" s="14">
        <v>0.32309876020281703</v>
      </c>
      <c r="BT269" s="14">
        <v>0.472530707115839</v>
      </c>
    </row>
    <row r="270" spans="2:72" x14ac:dyDescent="0.25">
      <c r="B270" t="s">
        <v>207</v>
      </c>
      <c r="C270" s="14">
        <v>0.241479938730218</v>
      </c>
      <c r="D270" s="14">
        <v>0.227384596595956</v>
      </c>
      <c r="E270" s="14">
        <v>0.25588182139051502</v>
      </c>
      <c r="F270" s="14"/>
      <c r="G270" s="14">
        <v>7.7268253580027299E-2</v>
      </c>
      <c r="H270" s="14">
        <v>0.15728979034275101</v>
      </c>
      <c r="I270" s="14">
        <v>0.214019588429398</v>
      </c>
      <c r="J270" s="14">
        <v>0.25573013074031598</v>
      </c>
      <c r="K270" s="14">
        <v>0.32867039915607899</v>
      </c>
      <c r="L270" s="14">
        <v>0.27931884273308799</v>
      </c>
      <c r="M270" s="14"/>
      <c r="N270" s="14">
        <v>0.24811431224213801</v>
      </c>
      <c r="O270" s="14">
        <v>0.248501842320032</v>
      </c>
      <c r="P270" s="14">
        <v>0.21276480329886999</v>
      </c>
      <c r="Q270" s="14">
        <v>0.24855278756482099</v>
      </c>
      <c r="R270" s="14"/>
      <c r="S270" s="14">
        <v>0.147036361036013</v>
      </c>
      <c r="T270" s="14">
        <v>0.23789909366574399</v>
      </c>
      <c r="U270" s="14">
        <v>0.30968967762886801</v>
      </c>
      <c r="V270" s="14">
        <v>0.30005701660908102</v>
      </c>
      <c r="W270" s="14">
        <v>0.23410765573851899</v>
      </c>
      <c r="X270" s="14">
        <v>0.21690507527649999</v>
      </c>
      <c r="Y270" s="14">
        <v>0.22804538583895501</v>
      </c>
      <c r="Z270" s="14">
        <v>0.25369828832899299</v>
      </c>
      <c r="AA270" s="14">
        <v>0.297235567118322</v>
      </c>
      <c r="AB270" s="14">
        <v>0.19014353880998999</v>
      </c>
      <c r="AC270" s="14">
        <v>0.26039797976499202</v>
      </c>
      <c r="AD270" s="14">
        <v>0.28830963218774303</v>
      </c>
      <c r="AE270" s="14"/>
      <c r="AF270" s="14">
        <v>0.34140605554169501</v>
      </c>
      <c r="AG270" s="14">
        <v>0.205964362802107</v>
      </c>
      <c r="AH270" s="14">
        <v>0.267592716434157</v>
      </c>
      <c r="AI270" s="14">
        <v>0.22635843109547801</v>
      </c>
      <c r="AJ270" s="14">
        <v>0.20466213348207701</v>
      </c>
      <c r="AK270" s="14">
        <v>0.241141630123308</v>
      </c>
      <c r="AL270" s="14">
        <v>0.26314575884117702</v>
      </c>
      <c r="AM270" s="14">
        <v>0.281345083839312</v>
      </c>
      <c r="AN270" s="14">
        <v>0.246344804962076</v>
      </c>
      <c r="AO270" s="14">
        <v>0.24085094228681</v>
      </c>
      <c r="AP270" s="14">
        <v>0.258806908101822</v>
      </c>
      <c r="AQ270" s="14">
        <v>0.27320024499880402</v>
      </c>
      <c r="AR270" s="14">
        <v>0.20059844622700301</v>
      </c>
      <c r="AS270" s="14">
        <v>0.23886233554587799</v>
      </c>
      <c r="AT270" s="14">
        <v>0.26385101934798</v>
      </c>
      <c r="AU270" s="14">
        <v>0.20084957084836599</v>
      </c>
      <c r="AV270" s="14"/>
      <c r="AW270" s="14">
        <v>0.269526660618577</v>
      </c>
      <c r="AX270" s="14">
        <v>0.19123508347929499</v>
      </c>
      <c r="AY270" s="14"/>
      <c r="AZ270" s="14">
        <v>0.26187220573825798</v>
      </c>
      <c r="BA270" s="14">
        <v>0.21587812228161701</v>
      </c>
      <c r="BB270" s="14" t="s">
        <v>98</v>
      </c>
      <c r="BC270" s="14" t="s">
        <v>98</v>
      </c>
      <c r="BD270" s="14" t="s">
        <v>98</v>
      </c>
      <c r="BE270" s="14" t="s">
        <v>98</v>
      </c>
      <c r="BF270" s="14" t="s">
        <v>98</v>
      </c>
      <c r="BG270" s="14"/>
      <c r="BH270" s="14">
        <v>0.235879071670138</v>
      </c>
      <c r="BI270" s="14">
        <v>0.27780039532367101</v>
      </c>
      <c r="BJ270" s="14">
        <v>0.107478321622717</v>
      </c>
      <c r="BK270" s="14"/>
      <c r="BL270" s="14">
        <v>0.231481885541517</v>
      </c>
      <c r="BM270" s="14">
        <v>0.27577262234164102</v>
      </c>
      <c r="BN270" s="14">
        <v>0.26638803186617399</v>
      </c>
      <c r="BO270" s="14">
        <v>0.18283440331366699</v>
      </c>
      <c r="BP270" s="14">
        <v>0.13482671337244401</v>
      </c>
      <c r="BQ270" s="14"/>
      <c r="BR270" s="14">
        <v>0.203776157282691</v>
      </c>
      <c r="BS270" s="14">
        <v>0.27433016283859901</v>
      </c>
      <c r="BT270" s="14">
        <v>0.19183989765015599</v>
      </c>
    </row>
    <row r="271" spans="2:72" x14ac:dyDescent="0.25">
      <c r="B271" t="s">
        <v>92</v>
      </c>
      <c r="C271" s="14">
        <v>8.7365941135451403E-2</v>
      </c>
      <c r="D271" s="14">
        <v>8.4045314640913693E-2</v>
      </c>
      <c r="E271" s="14">
        <v>8.9540692109457698E-2</v>
      </c>
      <c r="F271" s="14"/>
      <c r="G271" s="14">
        <v>0.22177048211544001</v>
      </c>
      <c r="H271" s="14">
        <v>9.0979558885443207E-2</v>
      </c>
      <c r="I271" s="14">
        <v>0.10220648862645</v>
      </c>
      <c r="J271" s="14">
        <v>6.2859004862440004E-2</v>
      </c>
      <c r="K271" s="14">
        <v>7.5005755165664004E-2</v>
      </c>
      <c r="L271" s="14">
        <v>6.01510438242105E-2</v>
      </c>
      <c r="M271" s="14"/>
      <c r="N271" s="14">
        <v>5.2731872093136102E-2</v>
      </c>
      <c r="O271" s="14">
        <v>9.1756394761984605E-2</v>
      </c>
      <c r="P271" s="14">
        <v>8.2703286772550594E-2</v>
      </c>
      <c r="Q271" s="14">
        <v>0.149752585644115</v>
      </c>
      <c r="R271" s="14"/>
      <c r="S271" s="14">
        <v>7.0947153037011101E-2</v>
      </c>
      <c r="T271" s="14">
        <v>5.4905767316558801E-2</v>
      </c>
      <c r="U271" s="14">
        <v>9.0605818931278101E-2</v>
      </c>
      <c r="V271" s="14">
        <v>8.8299533764399904E-2</v>
      </c>
      <c r="W271" s="14">
        <v>3.9760347936673601E-2</v>
      </c>
      <c r="X271" s="14">
        <v>9.4863859130116607E-2</v>
      </c>
      <c r="Y271" s="14">
        <v>0.116501325270183</v>
      </c>
      <c r="Z271" s="14">
        <v>0.102051747773147</v>
      </c>
      <c r="AA271" s="14">
        <v>7.4949038523485098E-2</v>
      </c>
      <c r="AB271" s="14">
        <v>0.15451295696572001</v>
      </c>
      <c r="AC271" s="14">
        <v>0.117825205919086</v>
      </c>
      <c r="AD271" s="14">
        <v>6.9444342329503098E-2</v>
      </c>
      <c r="AE271" s="14"/>
      <c r="AF271" s="14">
        <v>0.15966455162995399</v>
      </c>
      <c r="AG271" s="14">
        <v>0.10947674968912</v>
      </c>
      <c r="AH271" s="14">
        <v>8.3779727320370007E-2</v>
      </c>
      <c r="AI271" s="14">
        <v>0.145211455526851</v>
      </c>
      <c r="AJ271" s="14">
        <v>0.13071278011794199</v>
      </c>
      <c r="AK271" s="14">
        <v>9.8620404095765404E-2</v>
      </c>
      <c r="AL271" s="14">
        <v>6.5091709100843595E-2</v>
      </c>
      <c r="AM271" s="14">
        <v>7.4386595539909006E-2</v>
      </c>
      <c r="AN271" s="14">
        <v>7.0220722502923896E-2</v>
      </c>
      <c r="AO271" s="14">
        <v>7.8438874664619296E-2</v>
      </c>
      <c r="AP271" s="14">
        <v>6.0475773268434903E-2</v>
      </c>
      <c r="AQ271" s="14">
        <v>8.8769433728397004E-2</v>
      </c>
      <c r="AR271" s="14">
        <v>8.3615728791189906E-2</v>
      </c>
      <c r="AS271" s="14">
        <v>0</v>
      </c>
      <c r="AT271" s="14">
        <v>3.1235929604211499E-2</v>
      </c>
      <c r="AU271" s="14">
        <v>4.6150959390764801E-2</v>
      </c>
      <c r="AV271" s="14"/>
      <c r="AW271" s="14">
        <v>6.4752350093866096E-2</v>
      </c>
      <c r="AX271" s="14">
        <v>0.12787750655513899</v>
      </c>
      <c r="AY271" s="14"/>
      <c r="AZ271" s="14">
        <v>8.1736529565092003E-2</v>
      </c>
      <c r="BA271" s="14">
        <v>9.4433481084842799E-2</v>
      </c>
      <c r="BB271" s="14" t="s">
        <v>98</v>
      </c>
      <c r="BC271" s="14" t="s">
        <v>98</v>
      </c>
      <c r="BD271" s="14" t="s">
        <v>98</v>
      </c>
      <c r="BE271" s="14" t="s">
        <v>98</v>
      </c>
      <c r="BF271" s="14" t="s">
        <v>98</v>
      </c>
      <c r="BG271" s="14"/>
      <c r="BH271" s="14">
        <v>7.3596266061291396E-2</v>
      </c>
      <c r="BI271" s="14">
        <v>7.5604509474844497E-2</v>
      </c>
      <c r="BJ271" s="14">
        <v>0.123992795530855</v>
      </c>
      <c r="BK271" s="14"/>
      <c r="BL271" s="14">
        <v>6.4904876200164899E-2</v>
      </c>
      <c r="BM271" s="14">
        <v>8.2264209477168199E-2</v>
      </c>
      <c r="BN271" s="14">
        <v>4.7657190756617999E-2</v>
      </c>
      <c r="BO271" s="14">
        <v>9.6069012822537006E-2</v>
      </c>
      <c r="BP271" s="14">
        <v>0.163752810230124</v>
      </c>
      <c r="BQ271" s="14"/>
      <c r="BR271" s="14">
        <v>4.7379330077214898E-2</v>
      </c>
      <c r="BS271" s="14">
        <v>0.11112546924964101</v>
      </c>
      <c r="BT271" s="14">
        <v>4.4429453859639298E-2</v>
      </c>
    </row>
    <row r="272" spans="2:72" x14ac:dyDescent="0.2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row>
    <row r="273" spans="2:72" x14ac:dyDescent="0.25">
      <c r="B273" s="6" t="s">
        <v>215</v>
      </c>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row>
    <row r="274" spans="2:72" x14ac:dyDescent="0.25">
      <c r="B274" s="23" t="s">
        <v>201</v>
      </c>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row>
    <row r="275" spans="2:72" x14ac:dyDescent="0.25">
      <c r="B275" t="s">
        <v>212</v>
      </c>
      <c r="C275" s="14">
        <v>0.78400469146951102</v>
      </c>
      <c r="D275" s="14">
        <v>0.777752417439044</v>
      </c>
      <c r="E275" s="14">
        <v>0.79124337223227004</v>
      </c>
      <c r="F275" s="14"/>
      <c r="G275" s="14">
        <v>0.54910422952771998</v>
      </c>
      <c r="H275" s="14">
        <v>0.66354836266211903</v>
      </c>
      <c r="I275" s="14">
        <v>0.73541065153484098</v>
      </c>
      <c r="J275" s="14">
        <v>0.79349644043976197</v>
      </c>
      <c r="K275" s="14">
        <v>0.81776635768389105</v>
      </c>
      <c r="L275" s="14">
        <v>0.91056072807331101</v>
      </c>
      <c r="M275" s="14"/>
      <c r="N275" s="14">
        <v>0.79814653925199297</v>
      </c>
      <c r="O275" s="14">
        <v>0.77733736238698303</v>
      </c>
      <c r="P275" s="14">
        <v>0.80505057987511996</v>
      </c>
      <c r="Q275" s="14">
        <v>0.74053168454385299</v>
      </c>
      <c r="R275" s="14"/>
      <c r="S275" s="14">
        <v>0.62596944174018698</v>
      </c>
      <c r="T275" s="14">
        <v>0.80422403823458899</v>
      </c>
      <c r="U275" s="14">
        <v>0.86387607789478904</v>
      </c>
      <c r="V275" s="14">
        <v>0.84906693917309195</v>
      </c>
      <c r="W275" s="14">
        <v>0.87334811414747904</v>
      </c>
      <c r="X275" s="14">
        <v>0.74402348931770101</v>
      </c>
      <c r="Y275" s="14">
        <v>0.80818940215530799</v>
      </c>
      <c r="Z275" s="14">
        <v>0.81667058461118502</v>
      </c>
      <c r="AA275" s="14">
        <v>0.80896708798409001</v>
      </c>
      <c r="AB275" s="14">
        <v>0.69161433975566999</v>
      </c>
      <c r="AC275" s="14">
        <v>0.78816085554484205</v>
      </c>
      <c r="AD275" s="14">
        <v>0.818007411222481</v>
      </c>
      <c r="AE275" s="14"/>
      <c r="AF275" s="14">
        <v>0.43462472820499998</v>
      </c>
      <c r="AG275" s="14">
        <v>0.85790453790398002</v>
      </c>
      <c r="AH275" s="14">
        <v>0.80962752990892495</v>
      </c>
      <c r="AI275" s="14">
        <v>0.74431383718778499</v>
      </c>
      <c r="AJ275" s="14">
        <v>0.72660650367882895</v>
      </c>
      <c r="AK275" s="14">
        <v>0.83942597658323703</v>
      </c>
      <c r="AL275" s="14">
        <v>0.73707526055908001</v>
      </c>
      <c r="AM275" s="14">
        <v>0.72473139965179301</v>
      </c>
      <c r="AN275" s="14">
        <v>0.801072547462086</v>
      </c>
      <c r="AO275" s="14">
        <v>0.78758242027183201</v>
      </c>
      <c r="AP275" s="14">
        <v>0.746308454970392</v>
      </c>
      <c r="AQ275" s="14">
        <v>0.82646518469630303</v>
      </c>
      <c r="AR275" s="14">
        <v>0.87832036908242195</v>
      </c>
      <c r="AS275" s="14">
        <v>0.79441757218836295</v>
      </c>
      <c r="AT275" s="14">
        <v>0.78490977492703395</v>
      </c>
      <c r="AU275" s="14">
        <v>0.76952513564762004</v>
      </c>
      <c r="AV275" s="14"/>
      <c r="AW275" s="14">
        <v>0.81342674867861298</v>
      </c>
      <c r="AX275" s="14">
        <v>0.73129596452665402</v>
      </c>
      <c r="AY275" s="14"/>
      <c r="AZ275" s="14">
        <v>0.83997930054769598</v>
      </c>
      <c r="BA275" s="14">
        <v>0.71373042197132497</v>
      </c>
      <c r="BB275" s="14" t="s">
        <v>98</v>
      </c>
      <c r="BC275" s="14" t="s">
        <v>98</v>
      </c>
      <c r="BD275" s="14" t="s">
        <v>98</v>
      </c>
      <c r="BE275" s="14" t="s">
        <v>98</v>
      </c>
      <c r="BF275" s="14" t="s">
        <v>98</v>
      </c>
      <c r="BG275" s="14"/>
      <c r="BH275" s="14">
        <v>0.835407703125842</v>
      </c>
      <c r="BI275" s="14">
        <v>0.77462383807712698</v>
      </c>
      <c r="BJ275" s="14">
        <v>0.73116162947223795</v>
      </c>
      <c r="BK275" s="14"/>
      <c r="BL275" s="14">
        <v>0.82571726029775605</v>
      </c>
      <c r="BM275" s="14">
        <v>0.73010289286346797</v>
      </c>
      <c r="BN275" s="14">
        <v>0.84299966420023398</v>
      </c>
      <c r="BO275" s="14">
        <v>0.81696428014612599</v>
      </c>
      <c r="BP275" s="14">
        <v>0.76533276220794</v>
      </c>
      <c r="BQ275" s="14"/>
      <c r="BR275" s="14">
        <v>0.82383400335005796</v>
      </c>
      <c r="BS275" s="14">
        <v>0.75122468808692699</v>
      </c>
      <c r="BT275" s="14">
        <v>0.76806821470630804</v>
      </c>
    </row>
    <row r="276" spans="2:72" x14ac:dyDescent="0.25">
      <c r="B276" t="s">
        <v>213</v>
      </c>
      <c r="C276" s="14">
        <v>0.14885235013659101</v>
      </c>
      <c r="D276" s="14">
        <v>0.144965545065221</v>
      </c>
      <c r="E276" s="14">
        <v>0.15167065663813201</v>
      </c>
      <c r="F276" s="14"/>
      <c r="G276" s="14">
        <v>0.21158313320088301</v>
      </c>
      <c r="H276" s="14">
        <v>0.211221653798632</v>
      </c>
      <c r="I276" s="14">
        <v>0.205685182778267</v>
      </c>
      <c r="J276" s="14">
        <v>0.15909251452479201</v>
      </c>
      <c r="K276" s="14">
        <v>0.14173321487510401</v>
      </c>
      <c r="L276" s="14">
        <v>6.5356015530147901E-2</v>
      </c>
      <c r="M276" s="14"/>
      <c r="N276" s="14">
        <v>0.14633401695925599</v>
      </c>
      <c r="O276" s="14">
        <v>0.14144149088984201</v>
      </c>
      <c r="P276" s="14">
        <v>0.14497359137810101</v>
      </c>
      <c r="Q276" s="14">
        <v>0.172891322455104</v>
      </c>
      <c r="R276" s="14"/>
      <c r="S276" s="14">
        <v>0.28312959655513797</v>
      </c>
      <c r="T276" s="14">
        <v>0.128188022782146</v>
      </c>
      <c r="U276" s="14">
        <v>0.114047200512941</v>
      </c>
      <c r="V276" s="14">
        <v>8.2549706459774497E-2</v>
      </c>
      <c r="W276" s="14">
        <v>9.7971836753094801E-2</v>
      </c>
      <c r="X276" s="14">
        <v>0.173156871212643</v>
      </c>
      <c r="Y276" s="14">
        <v>0.129015707507214</v>
      </c>
      <c r="Z276" s="14">
        <v>0.121388128394548</v>
      </c>
      <c r="AA276" s="14">
        <v>0.114873744112205</v>
      </c>
      <c r="AB276" s="14">
        <v>0.20327565634000899</v>
      </c>
      <c r="AC276" s="14">
        <v>0.17206387998904901</v>
      </c>
      <c r="AD276" s="14">
        <v>0.108770262733172</v>
      </c>
      <c r="AE276" s="14"/>
      <c r="AF276" s="14">
        <v>0.56537527179500002</v>
      </c>
      <c r="AG276" s="14">
        <v>0.112484405474781</v>
      </c>
      <c r="AH276" s="14">
        <v>0.13268538801555499</v>
      </c>
      <c r="AI276" s="14">
        <v>0.13826830442449001</v>
      </c>
      <c r="AJ276" s="14">
        <v>0.21607898504866299</v>
      </c>
      <c r="AK276" s="14">
        <v>7.55883876373806E-2</v>
      </c>
      <c r="AL276" s="14">
        <v>0.186196088949099</v>
      </c>
      <c r="AM276" s="14">
        <v>0.194046094371286</v>
      </c>
      <c r="AN276" s="14">
        <v>0.137511028526942</v>
      </c>
      <c r="AO276" s="14">
        <v>0.154037665794823</v>
      </c>
      <c r="AP276" s="14">
        <v>0.16821457882270699</v>
      </c>
      <c r="AQ276" s="14">
        <v>0.110367420322929</v>
      </c>
      <c r="AR276" s="14">
        <v>0.10406047353072501</v>
      </c>
      <c r="AS276" s="14">
        <v>0.164128909665403</v>
      </c>
      <c r="AT276" s="14">
        <v>0.192739733274917</v>
      </c>
      <c r="AU276" s="14">
        <v>0.159690383037254</v>
      </c>
      <c r="AV276" s="14"/>
      <c r="AW276" s="14">
        <v>0.14225613304894699</v>
      </c>
      <c r="AX276" s="14">
        <v>0.16066927384309701</v>
      </c>
      <c r="AY276" s="14"/>
      <c r="AZ276" s="14">
        <v>0.112298392413373</v>
      </c>
      <c r="BA276" s="14">
        <v>0.19474463448785101</v>
      </c>
      <c r="BB276" s="14" t="s">
        <v>98</v>
      </c>
      <c r="BC276" s="14" t="s">
        <v>98</v>
      </c>
      <c r="BD276" s="14" t="s">
        <v>98</v>
      </c>
      <c r="BE276" s="14" t="s">
        <v>98</v>
      </c>
      <c r="BF276" s="14" t="s">
        <v>98</v>
      </c>
      <c r="BG276" s="14"/>
      <c r="BH276" s="14">
        <v>0.129344539472833</v>
      </c>
      <c r="BI276" s="14">
        <v>0.16255382894097201</v>
      </c>
      <c r="BJ276" s="14">
        <v>0.145845798757469</v>
      </c>
      <c r="BK276" s="14"/>
      <c r="BL276" s="14">
        <v>0.127946008757718</v>
      </c>
      <c r="BM276" s="14">
        <v>0.20086279433954801</v>
      </c>
      <c r="BN276" s="14">
        <v>0.119461100548041</v>
      </c>
      <c r="BO276" s="14">
        <v>9.0630720474415602E-2</v>
      </c>
      <c r="BP276" s="14">
        <v>0.12746095935876101</v>
      </c>
      <c r="BQ276" s="14"/>
      <c r="BR276" s="14">
        <v>0.13420312087579001</v>
      </c>
      <c r="BS276" s="14">
        <v>0.16771344093585899</v>
      </c>
      <c r="BT276" s="14">
        <v>0.15201805011351499</v>
      </c>
    </row>
    <row r="277" spans="2:72" x14ac:dyDescent="0.25">
      <c r="B277" t="s">
        <v>117</v>
      </c>
      <c r="C277" s="14">
        <v>6.7142958393898403E-2</v>
      </c>
      <c r="D277" s="14">
        <v>7.7282037495735506E-2</v>
      </c>
      <c r="E277" s="14">
        <v>5.7085971129597401E-2</v>
      </c>
      <c r="F277" s="14"/>
      <c r="G277" s="14">
        <v>0.23931263727139701</v>
      </c>
      <c r="H277" s="14">
        <v>0.125229983539249</v>
      </c>
      <c r="I277" s="14">
        <v>5.8904165686891698E-2</v>
      </c>
      <c r="J277" s="14">
        <v>4.7411045035445798E-2</v>
      </c>
      <c r="K277" s="14">
        <v>4.0500427441004599E-2</v>
      </c>
      <c r="L277" s="14">
        <v>2.4083256396541099E-2</v>
      </c>
      <c r="M277" s="14"/>
      <c r="N277" s="14">
        <v>5.5519443788751198E-2</v>
      </c>
      <c r="O277" s="14">
        <v>8.1221146723175305E-2</v>
      </c>
      <c r="P277" s="14">
        <v>4.9975828746778597E-2</v>
      </c>
      <c r="Q277" s="14">
        <v>8.6576993001043503E-2</v>
      </c>
      <c r="R277" s="14"/>
      <c r="S277" s="14">
        <v>9.0900961704674904E-2</v>
      </c>
      <c r="T277" s="14">
        <v>6.7587938983264595E-2</v>
      </c>
      <c r="U277" s="14">
        <v>2.20767215922693E-2</v>
      </c>
      <c r="V277" s="14">
        <v>6.83833543671334E-2</v>
      </c>
      <c r="W277" s="14">
        <v>2.86800490994263E-2</v>
      </c>
      <c r="X277" s="14">
        <v>8.2819639469656994E-2</v>
      </c>
      <c r="Y277" s="14">
        <v>6.2794890337477802E-2</v>
      </c>
      <c r="Z277" s="14">
        <v>6.1941286994267E-2</v>
      </c>
      <c r="AA277" s="14">
        <v>7.6159167903704694E-2</v>
      </c>
      <c r="AB277" s="14">
        <v>0.105110003904321</v>
      </c>
      <c r="AC277" s="14">
        <v>3.9775264466109003E-2</v>
      </c>
      <c r="AD277" s="14">
        <v>7.3222326044347003E-2</v>
      </c>
      <c r="AE277" s="14"/>
      <c r="AF277" s="14">
        <v>0</v>
      </c>
      <c r="AG277" s="14">
        <v>2.96110566212387E-2</v>
      </c>
      <c r="AH277" s="14">
        <v>5.76870820755193E-2</v>
      </c>
      <c r="AI277" s="14">
        <v>0.11741785838772401</v>
      </c>
      <c r="AJ277" s="14">
        <v>5.7314511272508299E-2</v>
      </c>
      <c r="AK277" s="14">
        <v>8.4985635779382701E-2</v>
      </c>
      <c r="AL277" s="14">
        <v>7.6728650491820205E-2</v>
      </c>
      <c r="AM277" s="14">
        <v>8.1222505976920503E-2</v>
      </c>
      <c r="AN277" s="14">
        <v>6.1416424010971901E-2</v>
      </c>
      <c r="AO277" s="14">
        <v>5.8379913933344497E-2</v>
      </c>
      <c r="AP277" s="14">
        <v>8.5476966206900803E-2</v>
      </c>
      <c r="AQ277" s="14">
        <v>6.3167394980768204E-2</v>
      </c>
      <c r="AR277" s="14">
        <v>1.76191573868523E-2</v>
      </c>
      <c r="AS277" s="14">
        <v>4.1453518146233499E-2</v>
      </c>
      <c r="AT277" s="14">
        <v>2.2350491798048901E-2</v>
      </c>
      <c r="AU277" s="14">
        <v>7.0784481315125797E-2</v>
      </c>
      <c r="AV277" s="14"/>
      <c r="AW277" s="14">
        <v>4.43171182724394E-2</v>
      </c>
      <c r="AX277" s="14">
        <v>0.10803476163025</v>
      </c>
      <c r="AY277" s="14"/>
      <c r="AZ277" s="14">
        <v>4.7722307038930802E-2</v>
      </c>
      <c r="BA277" s="14">
        <v>9.1524943540823994E-2</v>
      </c>
      <c r="BB277" s="14" t="s">
        <v>98</v>
      </c>
      <c r="BC277" s="14" t="s">
        <v>98</v>
      </c>
      <c r="BD277" s="14" t="s">
        <v>98</v>
      </c>
      <c r="BE277" s="14" t="s">
        <v>98</v>
      </c>
      <c r="BF277" s="14" t="s">
        <v>98</v>
      </c>
      <c r="BG277" s="14"/>
      <c r="BH277" s="14">
        <v>3.5247757401325699E-2</v>
      </c>
      <c r="BI277" s="14">
        <v>6.2822332981901499E-2</v>
      </c>
      <c r="BJ277" s="14">
        <v>0.122992571770294</v>
      </c>
      <c r="BK277" s="14"/>
      <c r="BL277" s="14">
        <v>4.6336730944526401E-2</v>
      </c>
      <c r="BM277" s="14">
        <v>6.9034312796983799E-2</v>
      </c>
      <c r="BN277" s="14">
        <v>3.7539235251724701E-2</v>
      </c>
      <c r="BO277" s="14">
        <v>9.2404999379458799E-2</v>
      </c>
      <c r="BP277" s="14">
        <v>0.107206278433299</v>
      </c>
      <c r="BQ277" s="14"/>
      <c r="BR277" s="14">
        <v>4.1962875774152197E-2</v>
      </c>
      <c r="BS277" s="14">
        <v>8.1061870977214706E-2</v>
      </c>
      <c r="BT277" s="14">
        <v>7.9913735180176498E-2</v>
      </c>
    </row>
    <row r="278" spans="2:72" x14ac:dyDescent="0.2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row>
    <row r="279" spans="2:72" x14ac:dyDescent="0.25">
      <c r="B279" s="6" t="s">
        <v>216</v>
      </c>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row>
    <row r="280" spans="2:72" x14ac:dyDescent="0.25">
      <c r="B280" s="23" t="s">
        <v>201</v>
      </c>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row>
    <row r="281" spans="2:72" x14ac:dyDescent="0.25">
      <c r="B281" t="s">
        <v>212</v>
      </c>
      <c r="C281" s="14">
        <v>0.50745875707036603</v>
      </c>
      <c r="D281" s="14">
        <v>0.52983419334827198</v>
      </c>
      <c r="E281" s="14">
        <v>0.48571588369177698</v>
      </c>
      <c r="F281" s="14"/>
      <c r="G281" s="14">
        <v>0.34876707460556899</v>
      </c>
      <c r="H281" s="14">
        <v>0.47200144790683801</v>
      </c>
      <c r="I281" s="14">
        <v>0.53599156560593997</v>
      </c>
      <c r="J281" s="14">
        <v>0.49673301186875801</v>
      </c>
      <c r="K281" s="14">
        <v>0.48971397108911402</v>
      </c>
      <c r="L281" s="14">
        <v>0.57195540361017705</v>
      </c>
      <c r="M281" s="14"/>
      <c r="N281" s="14">
        <v>0.52134145833592604</v>
      </c>
      <c r="O281" s="14">
        <v>0.49060124122938997</v>
      </c>
      <c r="P281" s="14">
        <v>0.52795812089139604</v>
      </c>
      <c r="Q281" s="14">
        <v>0.48697389753542197</v>
      </c>
      <c r="R281" s="14"/>
      <c r="S281" s="14">
        <v>0.38562273416721898</v>
      </c>
      <c r="T281" s="14">
        <v>0.52811488915101701</v>
      </c>
      <c r="U281" s="14">
        <v>0.41420413511445597</v>
      </c>
      <c r="V281" s="14">
        <v>0.61036397104623397</v>
      </c>
      <c r="W281" s="14">
        <v>0.59266178029133998</v>
      </c>
      <c r="X281" s="14">
        <v>0.49829407942843401</v>
      </c>
      <c r="Y281" s="14">
        <v>0.48745943404368097</v>
      </c>
      <c r="Z281" s="14">
        <v>0.58516048683658595</v>
      </c>
      <c r="AA281" s="14">
        <v>0.54505284661175701</v>
      </c>
      <c r="AB281" s="14">
        <v>0.45634903370006102</v>
      </c>
      <c r="AC281" s="14">
        <v>0.45911390438183203</v>
      </c>
      <c r="AD281" s="14">
        <v>0.68282819186624999</v>
      </c>
      <c r="AE281" s="14"/>
      <c r="AF281" s="14">
        <v>0.34140605554169501</v>
      </c>
      <c r="AG281" s="14">
        <v>0.51866234312580095</v>
      </c>
      <c r="AH281" s="14">
        <v>0.47400577657208198</v>
      </c>
      <c r="AI281" s="14">
        <v>0.49346842815547198</v>
      </c>
      <c r="AJ281" s="14">
        <v>0.48587485680834802</v>
      </c>
      <c r="AK281" s="14">
        <v>0.43568517904132298</v>
      </c>
      <c r="AL281" s="14">
        <v>0.54407892042866102</v>
      </c>
      <c r="AM281" s="14">
        <v>0.39014542154094201</v>
      </c>
      <c r="AN281" s="14">
        <v>0.60575202123886696</v>
      </c>
      <c r="AO281" s="14">
        <v>0.55954403619068804</v>
      </c>
      <c r="AP281" s="14">
        <v>0.48080927436120702</v>
      </c>
      <c r="AQ281" s="14">
        <v>0.54906179792633503</v>
      </c>
      <c r="AR281" s="14">
        <v>0.64660375859218799</v>
      </c>
      <c r="AS281" s="14">
        <v>0.56399296915353503</v>
      </c>
      <c r="AT281" s="14">
        <v>0.39534149828059001</v>
      </c>
      <c r="AU281" s="14">
        <v>0.58268781161318095</v>
      </c>
      <c r="AV281" s="14"/>
      <c r="AW281" s="14">
        <v>0.54385528356776802</v>
      </c>
      <c r="AX281" s="14">
        <v>0.44225547902675899</v>
      </c>
      <c r="AY281" s="14"/>
      <c r="AZ281" s="14">
        <v>0.52360529521853805</v>
      </c>
      <c r="BA281" s="14">
        <v>0.48718731271418497</v>
      </c>
      <c r="BB281" s="14" t="s">
        <v>98</v>
      </c>
      <c r="BC281" s="14" t="s">
        <v>98</v>
      </c>
      <c r="BD281" s="14" t="s">
        <v>98</v>
      </c>
      <c r="BE281" s="14" t="s">
        <v>98</v>
      </c>
      <c r="BF281" s="14" t="s">
        <v>98</v>
      </c>
      <c r="BG281" s="14"/>
      <c r="BH281" s="14">
        <v>0.55509412283319204</v>
      </c>
      <c r="BI281" s="14">
        <v>0.49798716608050703</v>
      </c>
      <c r="BJ281" s="14">
        <v>0.48006554670352802</v>
      </c>
      <c r="BK281" s="14"/>
      <c r="BL281" s="14">
        <v>0.55302049957533705</v>
      </c>
      <c r="BM281" s="14">
        <v>0.42775591384226302</v>
      </c>
      <c r="BN281" s="14">
        <v>0.60330656105326597</v>
      </c>
      <c r="BO281" s="14">
        <v>0.516817653129231</v>
      </c>
      <c r="BP281" s="14">
        <v>0.49090887098831598</v>
      </c>
      <c r="BQ281" s="14"/>
      <c r="BR281" s="14">
        <v>0.52835762691150001</v>
      </c>
      <c r="BS281" s="14">
        <v>0.46579438330665002</v>
      </c>
      <c r="BT281" s="14">
        <v>0.60888096996154695</v>
      </c>
    </row>
    <row r="282" spans="2:72" x14ac:dyDescent="0.25">
      <c r="B282" t="s">
        <v>213</v>
      </c>
      <c r="C282" s="14">
        <v>0.314417822520346</v>
      </c>
      <c r="D282" s="14">
        <v>0.30834508810487099</v>
      </c>
      <c r="E282" s="14">
        <v>0.32088694283077701</v>
      </c>
      <c r="F282" s="14"/>
      <c r="G282" s="14">
        <v>0.24066814322201599</v>
      </c>
      <c r="H282" s="14">
        <v>0.24091886432364501</v>
      </c>
      <c r="I282" s="14">
        <v>0.26716548287338598</v>
      </c>
      <c r="J282" s="14">
        <v>0.35092684172998601</v>
      </c>
      <c r="K282" s="14">
        <v>0.39420177475696899</v>
      </c>
      <c r="L282" s="14">
        <v>0.32356138276531798</v>
      </c>
      <c r="M282" s="14"/>
      <c r="N282" s="14">
        <v>0.32043633137682098</v>
      </c>
      <c r="O282" s="14">
        <v>0.30976619055626903</v>
      </c>
      <c r="P282" s="14">
        <v>0.30928793184209802</v>
      </c>
      <c r="Q282" s="14">
        <v>0.31535161427788899</v>
      </c>
      <c r="R282" s="14"/>
      <c r="S282" s="14">
        <v>0.45710220548763503</v>
      </c>
      <c r="T282" s="14">
        <v>0.29193140162709003</v>
      </c>
      <c r="U282" s="14">
        <v>0.36582464740167497</v>
      </c>
      <c r="V282" s="14">
        <v>0.250603095117931</v>
      </c>
      <c r="W282" s="14">
        <v>0.27788677594536798</v>
      </c>
      <c r="X282" s="14">
        <v>0.31162506997693801</v>
      </c>
      <c r="Y282" s="14">
        <v>0.29593422232410699</v>
      </c>
      <c r="Z282" s="14">
        <v>0.24790056311262901</v>
      </c>
      <c r="AA282" s="14">
        <v>0.26980277184259699</v>
      </c>
      <c r="AB282" s="14">
        <v>0.334268699027435</v>
      </c>
      <c r="AC282" s="14">
        <v>0.39272639870174703</v>
      </c>
      <c r="AD282" s="14">
        <v>0.14822153522321099</v>
      </c>
      <c r="AE282" s="14"/>
      <c r="AF282" s="14">
        <v>0.35054502682417799</v>
      </c>
      <c r="AG282" s="14">
        <v>0.36313193579032099</v>
      </c>
      <c r="AH282" s="14">
        <v>0.33977064472965202</v>
      </c>
      <c r="AI282" s="14">
        <v>0.37040034865279797</v>
      </c>
      <c r="AJ282" s="14">
        <v>0.31813714054486403</v>
      </c>
      <c r="AK282" s="14">
        <v>0.367011418334734</v>
      </c>
      <c r="AL282" s="14">
        <v>0.28234568254583597</v>
      </c>
      <c r="AM282" s="14">
        <v>0.396342228215806</v>
      </c>
      <c r="AN282" s="14">
        <v>0.23234975051236301</v>
      </c>
      <c r="AO282" s="14">
        <v>0.30228875230503699</v>
      </c>
      <c r="AP282" s="14">
        <v>0.30062094696368802</v>
      </c>
      <c r="AQ282" s="14">
        <v>0.25938484174455001</v>
      </c>
      <c r="AR282" s="14">
        <v>0.21963564897978199</v>
      </c>
      <c r="AS282" s="14">
        <v>0.320719974472569</v>
      </c>
      <c r="AT282" s="14">
        <v>0.54941767751170201</v>
      </c>
      <c r="AU282" s="14">
        <v>0.22283164516929199</v>
      </c>
      <c r="AV282" s="14"/>
      <c r="AW282" s="14">
        <v>0.32633897285981001</v>
      </c>
      <c r="AX282" s="14">
        <v>0.29306144170639098</v>
      </c>
      <c r="AY282" s="14"/>
      <c r="AZ282" s="14">
        <v>0.33088022350808299</v>
      </c>
      <c r="BA282" s="14">
        <v>0.29374982282099099</v>
      </c>
      <c r="BB282" s="14" t="s">
        <v>98</v>
      </c>
      <c r="BC282" s="14" t="s">
        <v>98</v>
      </c>
      <c r="BD282" s="14" t="s">
        <v>98</v>
      </c>
      <c r="BE282" s="14" t="s">
        <v>98</v>
      </c>
      <c r="BF282" s="14" t="s">
        <v>98</v>
      </c>
      <c r="BG282" s="14"/>
      <c r="BH282" s="14">
        <v>0.31168209854158102</v>
      </c>
      <c r="BI282" s="14">
        <v>0.32314807943419499</v>
      </c>
      <c r="BJ282" s="14">
        <v>0.27108714525046301</v>
      </c>
      <c r="BK282" s="14"/>
      <c r="BL282" s="14">
        <v>0.31466508821461697</v>
      </c>
      <c r="BM282" s="14">
        <v>0.37292167847542901</v>
      </c>
      <c r="BN282" s="14">
        <v>0.25794242863017203</v>
      </c>
      <c r="BO282" s="14">
        <v>0.26655067107430302</v>
      </c>
      <c r="BP282" s="14">
        <v>0.25729694181198498</v>
      </c>
      <c r="BQ282" s="14"/>
      <c r="BR282" s="14">
        <v>0.352495927109653</v>
      </c>
      <c r="BS282" s="14">
        <v>0.328119593878549</v>
      </c>
      <c r="BT282" s="14">
        <v>0.26980825664889702</v>
      </c>
    </row>
    <row r="283" spans="2:72" x14ac:dyDescent="0.25">
      <c r="B283" t="s">
        <v>117</v>
      </c>
      <c r="C283" s="14">
        <v>0.178123420409288</v>
      </c>
      <c r="D283" s="14">
        <v>0.16182071854685601</v>
      </c>
      <c r="E283" s="14">
        <v>0.193397173477446</v>
      </c>
      <c r="F283" s="14"/>
      <c r="G283" s="14">
        <v>0.41056478217241499</v>
      </c>
      <c r="H283" s="14">
        <v>0.28707968776951698</v>
      </c>
      <c r="I283" s="14">
        <v>0.19684295152067399</v>
      </c>
      <c r="J283" s="14">
        <v>0.15234014640125501</v>
      </c>
      <c r="K283" s="14">
        <v>0.116084254153917</v>
      </c>
      <c r="L283" s="14">
        <v>0.104483213624504</v>
      </c>
      <c r="M283" s="14"/>
      <c r="N283" s="14">
        <v>0.158222210287253</v>
      </c>
      <c r="O283" s="14">
        <v>0.19963256821434</v>
      </c>
      <c r="P283" s="14">
        <v>0.16275394726650599</v>
      </c>
      <c r="Q283" s="14">
        <v>0.19767448818668901</v>
      </c>
      <c r="R283" s="14"/>
      <c r="S283" s="14">
        <v>0.15727506034514699</v>
      </c>
      <c r="T283" s="14">
        <v>0.17995370922189299</v>
      </c>
      <c r="U283" s="14">
        <v>0.219971217483869</v>
      </c>
      <c r="V283" s="14">
        <v>0.13903293383583501</v>
      </c>
      <c r="W283" s="14">
        <v>0.12945144376329201</v>
      </c>
      <c r="X283" s="14">
        <v>0.19008085059462701</v>
      </c>
      <c r="Y283" s="14">
        <v>0.21660634363221201</v>
      </c>
      <c r="Z283" s="14">
        <v>0.16693895005078599</v>
      </c>
      <c r="AA283" s="14">
        <v>0.185144381545646</v>
      </c>
      <c r="AB283" s="14">
        <v>0.209382267272504</v>
      </c>
      <c r="AC283" s="14">
        <v>0.148159696916421</v>
      </c>
      <c r="AD283" s="14">
        <v>0.16895027291053999</v>
      </c>
      <c r="AE283" s="14"/>
      <c r="AF283" s="14">
        <v>0.30804891763412801</v>
      </c>
      <c r="AG283" s="14">
        <v>0.118205721083878</v>
      </c>
      <c r="AH283" s="14">
        <v>0.186223578698267</v>
      </c>
      <c r="AI283" s="14">
        <v>0.13613122319172999</v>
      </c>
      <c r="AJ283" s="14">
        <v>0.19598800264678701</v>
      </c>
      <c r="AK283" s="14">
        <v>0.197303402623943</v>
      </c>
      <c r="AL283" s="14">
        <v>0.17357539702550301</v>
      </c>
      <c r="AM283" s="14">
        <v>0.21351235024325299</v>
      </c>
      <c r="AN283" s="14">
        <v>0.16189822824877001</v>
      </c>
      <c r="AO283" s="14">
        <v>0.13816721150427499</v>
      </c>
      <c r="AP283" s="14">
        <v>0.21856977867510499</v>
      </c>
      <c r="AQ283" s="14">
        <v>0.19155336032911499</v>
      </c>
      <c r="AR283" s="14">
        <v>0.13376059242803001</v>
      </c>
      <c r="AS283" s="14">
        <v>0.115287056373896</v>
      </c>
      <c r="AT283" s="14">
        <v>5.52408242077084E-2</v>
      </c>
      <c r="AU283" s="14">
        <v>0.194480543217527</v>
      </c>
      <c r="AV283" s="14"/>
      <c r="AW283" s="14">
        <v>0.129805743572422</v>
      </c>
      <c r="AX283" s="14">
        <v>0.26468307926684997</v>
      </c>
      <c r="AY283" s="14"/>
      <c r="AZ283" s="14">
        <v>0.14551448127337799</v>
      </c>
      <c r="BA283" s="14">
        <v>0.21906286446482401</v>
      </c>
      <c r="BB283" s="14" t="s">
        <v>98</v>
      </c>
      <c r="BC283" s="14" t="s">
        <v>98</v>
      </c>
      <c r="BD283" s="14" t="s">
        <v>98</v>
      </c>
      <c r="BE283" s="14" t="s">
        <v>98</v>
      </c>
      <c r="BF283" s="14" t="s">
        <v>98</v>
      </c>
      <c r="BG283" s="14"/>
      <c r="BH283" s="14">
        <v>0.133223778625227</v>
      </c>
      <c r="BI283" s="14">
        <v>0.17886475448529801</v>
      </c>
      <c r="BJ283" s="14">
        <v>0.24884730804600999</v>
      </c>
      <c r="BK283" s="14"/>
      <c r="BL283" s="14">
        <v>0.132314412210046</v>
      </c>
      <c r="BM283" s="14">
        <v>0.19932240768230799</v>
      </c>
      <c r="BN283" s="14">
        <v>0.13875101031656101</v>
      </c>
      <c r="BO283" s="14">
        <v>0.216631675796467</v>
      </c>
      <c r="BP283" s="14">
        <v>0.25179418719969898</v>
      </c>
      <c r="BQ283" s="14"/>
      <c r="BR283" s="14">
        <v>0.11914644597884699</v>
      </c>
      <c r="BS283" s="14">
        <v>0.20608602281480101</v>
      </c>
      <c r="BT283" s="14">
        <v>0.121310773389556</v>
      </c>
    </row>
    <row r="284" spans="2:72" x14ac:dyDescent="0.2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row>
    <row r="285" spans="2:72" x14ac:dyDescent="0.25">
      <c r="B285" s="6" t="s">
        <v>217</v>
      </c>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row>
    <row r="286" spans="2:72" x14ac:dyDescent="0.25">
      <c r="B286" s="23" t="s">
        <v>201</v>
      </c>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row>
    <row r="287" spans="2:72" x14ac:dyDescent="0.25">
      <c r="B287" t="s">
        <v>212</v>
      </c>
      <c r="C287" s="14">
        <v>0.29339088898698601</v>
      </c>
      <c r="D287" s="14">
        <v>0.29777927135229199</v>
      </c>
      <c r="E287" s="14">
        <v>0.28937013729161698</v>
      </c>
      <c r="F287" s="14"/>
      <c r="G287" s="14">
        <v>0.49006743173103501</v>
      </c>
      <c r="H287" s="14">
        <v>0.390000476975015</v>
      </c>
      <c r="I287" s="14">
        <v>0.36410976902155601</v>
      </c>
      <c r="J287" s="14">
        <v>0.30325063055078399</v>
      </c>
      <c r="K287" s="14">
        <v>0.22644514752223399</v>
      </c>
      <c r="L287" s="14">
        <v>0.18563309176416601</v>
      </c>
      <c r="M287" s="14"/>
      <c r="N287" s="14">
        <v>0.31318137883570801</v>
      </c>
      <c r="O287" s="14">
        <v>0.25687624823916599</v>
      </c>
      <c r="P287" s="14">
        <v>0.34624920222856997</v>
      </c>
      <c r="Q287" s="14">
        <v>0.23395169612976299</v>
      </c>
      <c r="R287" s="14"/>
      <c r="S287" s="14">
        <v>0.39835800919932701</v>
      </c>
      <c r="T287" s="14">
        <v>0.29604275561012999</v>
      </c>
      <c r="U287" s="14">
        <v>0.28533688758720799</v>
      </c>
      <c r="V287" s="14">
        <v>0.32930978145324902</v>
      </c>
      <c r="W287" s="14">
        <v>0.28553110837031498</v>
      </c>
      <c r="X287" s="14">
        <v>0.30298443167195899</v>
      </c>
      <c r="Y287" s="14">
        <v>0.235379838560141</v>
      </c>
      <c r="Z287" s="14">
        <v>0.21278978748213001</v>
      </c>
      <c r="AA287" s="14">
        <v>0.26378649713486502</v>
      </c>
      <c r="AB287" s="14">
        <v>0.28833620411584399</v>
      </c>
      <c r="AC287" s="14">
        <v>0.24389039682344499</v>
      </c>
      <c r="AD287" s="14">
        <v>0.28784328879848298</v>
      </c>
      <c r="AE287" s="14"/>
      <c r="AF287" s="14">
        <v>0</v>
      </c>
      <c r="AG287" s="14">
        <v>0.251451592071469</v>
      </c>
      <c r="AH287" s="14">
        <v>0.26152250600070698</v>
      </c>
      <c r="AI287" s="14">
        <v>0.149793686496798</v>
      </c>
      <c r="AJ287" s="14">
        <v>0.20701130431843701</v>
      </c>
      <c r="AK287" s="14">
        <v>0.21752056981138901</v>
      </c>
      <c r="AL287" s="14">
        <v>0.34003713606296299</v>
      </c>
      <c r="AM287" s="14">
        <v>0.208024155358773</v>
      </c>
      <c r="AN287" s="14">
        <v>0.32710807396595498</v>
      </c>
      <c r="AO287" s="14">
        <v>0.36419243836022203</v>
      </c>
      <c r="AP287" s="14">
        <v>0.29609803924838601</v>
      </c>
      <c r="AQ287" s="14">
        <v>0.429511797337714</v>
      </c>
      <c r="AR287" s="14">
        <v>0.43637823247760099</v>
      </c>
      <c r="AS287" s="14">
        <v>0.37777307738827798</v>
      </c>
      <c r="AT287" s="14">
        <v>0.42214414537060702</v>
      </c>
      <c r="AU287" s="14">
        <v>0.50441722465927197</v>
      </c>
      <c r="AV287" s="14"/>
      <c r="AW287" s="14">
        <v>0.29341124031362398</v>
      </c>
      <c r="AX287" s="14">
        <v>0.29335443019992302</v>
      </c>
      <c r="AY287" s="14"/>
      <c r="AZ287" s="14">
        <v>0.25160742334450897</v>
      </c>
      <c r="BA287" s="14">
        <v>0.34584864748649002</v>
      </c>
      <c r="BB287" s="14" t="s">
        <v>98</v>
      </c>
      <c r="BC287" s="14" t="s">
        <v>98</v>
      </c>
      <c r="BD287" s="14" t="s">
        <v>98</v>
      </c>
      <c r="BE287" s="14" t="s">
        <v>98</v>
      </c>
      <c r="BF287" s="14" t="s">
        <v>98</v>
      </c>
      <c r="BG287" s="14"/>
      <c r="BH287" s="14">
        <v>0.26145887348969399</v>
      </c>
      <c r="BI287" s="14">
        <v>0.29551149818365602</v>
      </c>
      <c r="BJ287" s="14">
        <v>0.39956613160097498</v>
      </c>
      <c r="BK287" s="14"/>
      <c r="BL287" s="14">
        <v>0.26762552625874603</v>
      </c>
      <c r="BM287" s="14">
        <v>0.312983396847413</v>
      </c>
      <c r="BN287" s="14">
        <v>0.30413274184261602</v>
      </c>
      <c r="BO287" s="14">
        <v>0.17450766270040499</v>
      </c>
      <c r="BP287" s="14">
        <v>0.34690825639378098</v>
      </c>
      <c r="BQ287" s="14"/>
      <c r="BR287" s="14">
        <v>0.32644696574634102</v>
      </c>
      <c r="BS287" s="14">
        <v>0.29468716766816599</v>
      </c>
      <c r="BT287" s="14">
        <v>0.340614223346422</v>
      </c>
    </row>
    <row r="288" spans="2:72" x14ac:dyDescent="0.25">
      <c r="B288" t="s">
        <v>213</v>
      </c>
      <c r="C288" s="14">
        <v>0.44317519379013998</v>
      </c>
      <c r="D288" s="14">
        <v>0.47146677782355101</v>
      </c>
      <c r="E288" s="14">
        <v>0.41543408605251902</v>
      </c>
      <c r="F288" s="14"/>
      <c r="G288" s="14">
        <v>0.15353222534646599</v>
      </c>
      <c r="H288" s="14">
        <v>0.22743949795087701</v>
      </c>
      <c r="I288" s="14">
        <v>0.35742246683772699</v>
      </c>
      <c r="J288" s="14">
        <v>0.43427604682682602</v>
      </c>
      <c r="K288" s="14">
        <v>0.53659390393692097</v>
      </c>
      <c r="L288" s="14">
        <v>0.624476626370427</v>
      </c>
      <c r="M288" s="14"/>
      <c r="N288" s="14">
        <v>0.42253975463730098</v>
      </c>
      <c r="O288" s="14">
        <v>0.45104461164542697</v>
      </c>
      <c r="P288" s="14">
        <v>0.42745205007397802</v>
      </c>
      <c r="Q288" s="14">
        <v>0.49241060818221599</v>
      </c>
      <c r="R288" s="14"/>
      <c r="S288" s="14">
        <v>0.39412330856329703</v>
      </c>
      <c r="T288" s="14">
        <v>0.44125566105122199</v>
      </c>
      <c r="U288" s="14">
        <v>0.41601792807315202</v>
      </c>
      <c r="V288" s="14">
        <v>0.40580109766249201</v>
      </c>
      <c r="W288" s="14">
        <v>0.48414807807105498</v>
      </c>
      <c r="X288" s="14">
        <v>0.48341456072618</v>
      </c>
      <c r="Y288" s="14">
        <v>0.48423440723074901</v>
      </c>
      <c r="Z288" s="14">
        <v>0.47636046740689902</v>
      </c>
      <c r="AA288" s="14">
        <v>0.45657340721239698</v>
      </c>
      <c r="AB288" s="14">
        <v>0.39771253765452003</v>
      </c>
      <c r="AC288" s="14">
        <v>0.57488724536319202</v>
      </c>
      <c r="AD288" s="14">
        <v>0.29571824894160398</v>
      </c>
      <c r="AE288" s="14"/>
      <c r="AF288" s="14">
        <v>0.69195108236587299</v>
      </c>
      <c r="AG288" s="14">
        <v>0.51975228494591696</v>
      </c>
      <c r="AH288" s="14">
        <v>0.45027548479630197</v>
      </c>
      <c r="AI288" s="14">
        <v>0.61747869876402295</v>
      </c>
      <c r="AJ288" s="14">
        <v>0.50543540010508603</v>
      </c>
      <c r="AK288" s="14">
        <v>0.52711714890505301</v>
      </c>
      <c r="AL288" s="14">
        <v>0.40455423142513702</v>
      </c>
      <c r="AM288" s="14">
        <v>0.51206720261364902</v>
      </c>
      <c r="AN288" s="14">
        <v>0.46425403181577801</v>
      </c>
      <c r="AO288" s="14">
        <v>0.38378817530648601</v>
      </c>
      <c r="AP288" s="14">
        <v>0.380302271445494</v>
      </c>
      <c r="AQ288" s="14">
        <v>0.32901384053078703</v>
      </c>
      <c r="AR288" s="14">
        <v>0.37526796247334898</v>
      </c>
      <c r="AS288" s="14">
        <v>0.29854069001928402</v>
      </c>
      <c r="AT288" s="14">
        <v>0.38566204187729902</v>
      </c>
      <c r="AU288" s="14">
        <v>0.24800531677472901</v>
      </c>
      <c r="AV288" s="14"/>
      <c r="AW288" s="14">
        <v>0.47920008859527802</v>
      </c>
      <c r="AX288" s="14">
        <v>0.37863768269993298</v>
      </c>
      <c r="AY288" s="14"/>
      <c r="AZ288" s="14">
        <v>0.52490302635749397</v>
      </c>
      <c r="BA288" s="14">
        <v>0.340568604375314</v>
      </c>
      <c r="BB288" s="14" t="s">
        <v>98</v>
      </c>
      <c r="BC288" s="14" t="s">
        <v>98</v>
      </c>
      <c r="BD288" s="14" t="s">
        <v>98</v>
      </c>
      <c r="BE288" s="14" t="s">
        <v>98</v>
      </c>
      <c r="BF288" s="14" t="s">
        <v>98</v>
      </c>
      <c r="BG288" s="14"/>
      <c r="BH288" s="14">
        <v>0.50647653033164997</v>
      </c>
      <c r="BI288" s="14">
        <v>0.44563228895878398</v>
      </c>
      <c r="BJ288" s="14">
        <v>0.22657355631520601</v>
      </c>
      <c r="BK288" s="14"/>
      <c r="BL288" s="14">
        <v>0.49008908442710802</v>
      </c>
      <c r="BM288" s="14">
        <v>0.431352042148962</v>
      </c>
      <c r="BN288" s="14">
        <v>0.49127415485788301</v>
      </c>
      <c r="BO288" s="14">
        <v>0.64983347032990801</v>
      </c>
      <c r="BP288" s="14">
        <v>0.31273426999492598</v>
      </c>
      <c r="BQ288" s="14"/>
      <c r="BR288" s="14">
        <v>0.47393774439947001</v>
      </c>
      <c r="BS288" s="14">
        <v>0.42457307931948401</v>
      </c>
      <c r="BT288" s="14">
        <v>0.48057898550878297</v>
      </c>
    </row>
    <row r="289" spans="2:72" x14ac:dyDescent="0.25">
      <c r="B289" t="s">
        <v>117</v>
      </c>
      <c r="C289" s="14">
        <v>0.26343391722287401</v>
      </c>
      <c r="D289" s="14">
        <v>0.23075395082415701</v>
      </c>
      <c r="E289" s="14">
        <v>0.295195776655864</v>
      </c>
      <c r="F289" s="14"/>
      <c r="G289" s="14">
        <v>0.356400342922499</v>
      </c>
      <c r="H289" s="14">
        <v>0.38256002507410802</v>
      </c>
      <c r="I289" s="14">
        <v>0.278467764140717</v>
      </c>
      <c r="J289" s="14">
        <v>0.26247332262238998</v>
      </c>
      <c r="K289" s="14">
        <v>0.23696094854084601</v>
      </c>
      <c r="L289" s="14">
        <v>0.18989028186540699</v>
      </c>
      <c r="M289" s="14"/>
      <c r="N289" s="14">
        <v>0.26427886652699001</v>
      </c>
      <c r="O289" s="14">
        <v>0.29207914011540598</v>
      </c>
      <c r="P289" s="14">
        <v>0.22629874769745201</v>
      </c>
      <c r="Q289" s="14">
        <v>0.27363769568802099</v>
      </c>
      <c r="R289" s="14"/>
      <c r="S289" s="14">
        <v>0.20751868223737699</v>
      </c>
      <c r="T289" s="14">
        <v>0.26270158333864801</v>
      </c>
      <c r="U289" s="14">
        <v>0.29864518433963999</v>
      </c>
      <c r="V289" s="14">
        <v>0.26488912088425998</v>
      </c>
      <c r="W289" s="14">
        <v>0.23032081355862899</v>
      </c>
      <c r="X289" s="14">
        <v>0.21360100760186099</v>
      </c>
      <c r="Y289" s="14">
        <v>0.28038575420910899</v>
      </c>
      <c r="Z289" s="14">
        <v>0.31084974511097102</v>
      </c>
      <c r="AA289" s="14">
        <v>0.27964009565273801</v>
      </c>
      <c r="AB289" s="14">
        <v>0.31395125822963599</v>
      </c>
      <c r="AC289" s="14">
        <v>0.18122235781336299</v>
      </c>
      <c r="AD289" s="14">
        <v>0.41643846225991299</v>
      </c>
      <c r="AE289" s="14"/>
      <c r="AF289" s="14">
        <v>0.30804891763412801</v>
      </c>
      <c r="AG289" s="14">
        <v>0.22879612298261501</v>
      </c>
      <c r="AH289" s="14">
        <v>0.28820200920299099</v>
      </c>
      <c r="AI289" s="14">
        <v>0.23272761473917999</v>
      </c>
      <c r="AJ289" s="14">
        <v>0.28755329557647702</v>
      </c>
      <c r="AK289" s="14">
        <v>0.25536228128355798</v>
      </c>
      <c r="AL289" s="14">
        <v>0.25540863251189999</v>
      </c>
      <c r="AM289" s="14">
        <v>0.27990864202757798</v>
      </c>
      <c r="AN289" s="14">
        <v>0.20863789421826701</v>
      </c>
      <c r="AO289" s="14">
        <v>0.25201938633329202</v>
      </c>
      <c r="AP289" s="14">
        <v>0.32359968930612099</v>
      </c>
      <c r="AQ289" s="14">
        <v>0.241474362131499</v>
      </c>
      <c r="AR289" s="14">
        <v>0.18835380504905</v>
      </c>
      <c r="AS289" s="14">
        <v>0.32368623259243801</v>
      </c>
      <c r="AT289" s="14">
        <v>0.19219381275209399</v>
      </c>
      <c r="AU289" s="14">
        <v>0.247577458565999</v>
      </c>
      <c r="AV289" s="14"/>
      <c r="AW289" s="14">
        <v>0.22738867109109701</v>
      </c>
      <c r="AX289" s="14">
        <v>0.328007887100144</v>
      </c>
      <c r="AY289" s="14"/>
      <c r="AZ289" s="14">
        <v>0.223489550297997</v>
      </c>
      <c r="BA289" s="14">
        <v>0.31358274813819598</v>
      </c>
      <c r="BB289" s="14" t="s">
        <v>98</v>
      </c>
      <c r="BC289" s="14" t="s">
        <v>98</v>
      </c>
      <c r="BD289" s="14" t="s">
        <v>98</v>
      </c>
      <c r="BE289" s="14" t="s">
        <v>98</v>
      </c>
      <c r="BF289" s="14" t="s">
        <v>98</v>
      </c>
      <c r="BG289" s="14"/>
      <c r="BH289" s="14">
        <v>0.23206459617865599</v>
      </c>
      <c r="BI289" s="14">
        <v>0.258856212857559</v>
      </c>
      <c r="BJ289" s="14">
        <v>0.37386031208381998</v>
      </c>
      <c r="BK289" s="14"/>
      <c r="BL289" s="14">
        <v>0.242285389314147</v>
      </c>
      <c r="BM289" s="14">
        <v>0.255664561003625</v>
      </c>
      <c r="BN289" s="14">
        <v>0.20459310329950101</v>
      </c>
      <c r="BO289" s="14">
        <v>0.17565886696968699</v>
      </c>
      <c r="BP289" s="14">
        <v>0.34035747361129398</v>
      </c>
      <c r="BQ289" s="14"/>
      <c r="BR289" s="14">
        <v>0.199615289854189</v>
      </c>
      <c r="BS289" s="14">
        <v>0.28073975301234999</v>
      </c>
      <c r="BT289" s="14">
        <v>0.178806791144794</v>
      </c>
    </row>
    <row r="290" spans="2:72" x14ac:dyDescent="0.2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row>
    <row r="291" spans="2:72" x14ac:dyDescent="0.25">
      <c r="B291" s="6" t="s">
        <v>229</v>
      </c>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row>
    <row r="292" spans="2:72" x14ac:dyDescent="0.25">
      <c r="B292" s="23" t="s">
        <v>230</v>
      </c>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row>
    <row r="293" spans="2:72" x14ac:dyDescent="0.25">
      <c r="B293" t="s">
        <v>218</v>
      </c>
      <c r="C293" s="14">
        <v>0.25890316707320299</v>
      </c>
      <c r="D293" s="14">
        <v>0.19796019645302301</v>
      </c>
      <c r="E293" s="14">
        <v>0.319309619501501</v>
      </c>
      <c r="F293" s="14"/>
      <c r="G293" s="14">
        <v>0.36159046047379301</v>
      </c>
      <c r="H293" s="14">
        <v>0.22944908311460099</v>
      </c>
      <c r="I293" s="14">
        <v>0.360464573373249</v>
      </c>
      <c r="J293" s="14">
        <v>0.34543754016360001</v>
      </c>
      <c r="K293" s="14">
        <v>0.146497830059304</v>
      </c>
      <c r="L293" s="14">
        <v>4.0277409817205699E-2</v>
      </c>
      <c r="M293" s="14"/>
      <c r="N293" s="14">
        <v>0.166466641558428</v>
      </c>
      <c r="O293" s="14">
        <v>0.25488295745002798</v>
      </c>
      <c r="P293" s="14">
        <v>0.3775568444845</v>
      </c>
      <c r="Q293" s="14">
        <v>0.28081642070644902</v>
      </c>
      <c r="R293" s="14"/>
      <c r="S293" s="14">
        <v>0.13493744326738499</v>
      </c>
      <c r="T293" s="14">
        <v>0.265823762080172</v>
      </c>
      <c r="U293" s="14">
        <v>0.35147389734510298</v>
      </c>
      <c r="V293" s="14">
        <v>0.39338232366074</v>
      </c>
      <c r="W293" s="14">
        <v>0.40002826234519701</v>
      </c>
      <c r="X293" s="14">
        <v>0.31830696599891201</v>
      </c>
      <c r="Y293" s="14">
        <v>0.31419478607839901</v>
      </c>
      <c r="Z293" s="14">
        <v>0.42533172314262502</v>
      </c>
      <c r="AA293" s="14">
        <v>0.31273510731065901</v>
      </c>
      <c r="AB293" s="14">
        <v>0.14661184464757701</v>
      </c>
      <c r="AC293" s="14">
        <v>0.34522543647631199</v>
      </c>
      <c r="AD293" s="14">
        <v>0</v>
      </c>
      <c r="AE293" s="14"/>
      <c r="AF293" s="14">
        <v>0.39191886094224199</v>
      </c>
      <c r="AG293" s="14">
        <v>0.21896066116909699</v>
      </c>
      <c r="AH293" s="14">
        <v>7.9431433691711101E-2</v>
      </c>
      <c r="AI293" s="14">
        <v>0.16386816898557</v>
      </c>
      <c r="AJ293" s="14">
        <v>0.35167711609797297</v>
      </c>
      <c r="AK293" s="14">
        <v>0.46251238567483499</v>
      </c>
      <c r="AL293" s="14">
        <v>0.40133773468851303</v>
      </c>
      <c r="AM293" s="14">
        <v>0.26683563394978499</v>
      </c>
      <c r="AN293" s="14">
        <v>0.20440042517839199</v>
      </c>
      <c r="AO293" s="14">
        <v>0.30320468737534501</v>
      </c>
      <c r="AP293" s="14">
        <v>0.25345080875770698</v>
      </c>
      <c r="AQ293" s="14">
        <v>0.17749870343170401</v>
      </c>
      <c r="AR293" s="14">
        <v>0.144837413373445</v>
      </c>
      <c r="AS293" s="14">
        <v>0.34970512641109303</v>
      </c>
      <c r="AT293" s="14">
        <v>0</v>
      </c>
      <c r="AU293" s="14">
        <v>0</v>
      </c>
      <c r="AV293" s="14"/>
      <c r="AW293" s="14">
        <v>0.29057754653958201</v>
      </c>
      <c r="AX293" s="14">
        <v>0.208662456292939</v>
      </c>
      <c r="AY293" s="14"/>
      <c r="AZ293" s="14">
        <v>0.17501655930346199</v>
      </c>
      <c r="BA293" s="14">
        <v>0.31963353908539399</v>
      </c>
      <c r="BB293" s="14" t="s">
        <v>98</v>
      </c>
      <c r="BC293" s="14" t="s">
        <v>98</v>
      </c>
      <c r="BD293" s="14" t="s">
        <v>98</v>
      </c>
      <c r="BE293" s="14" t="s">
        <v>98</v>
      </c>
      <c r="BF293" s="14" t="s">
        <v>98</v>
      </c>
      <c r="BG293" s="14"/>
      <c r="BH293" s="14">
        <v>0.22156976130633799</v>
      </c>
      <c r="BI293" s="14">
        <v>0.243437155078462</v>
      </c>
      <c r="BJ293" s="14">
        <v>0.412796638372252</v>
      </c>
      <c r="BK293" s="14"/>
      <c r="BL293" s="14">
        <v>0.203072553622484</v>
      </c>
      <c r="BM293" s="14">
        <v>0.32588034299679902</v>
      </c>
      <c r="BN293" s="14">
        <v>0.20856007899360299</v>
      </c>
      <c r="BO293" s="14">
        <v>0.55330106058416995</v>
      </c>
      <c r="BP293" s="14">
        <v>0.33563078680749597</v>
      </c>
      <c r="BQ293" s="14"/>
      <c r="BR293" s="14">
        <v>0.22341662272243501</v>
      </c>
      <c r="BS293" s="14">
        <v>0.28622062271465298</v>
      </c>
      <c r="BT293" s="14">
        <v>0.27889864691075</v>
      </c>
    </row>
    <row r="294" spans="2:72" x14ac:dyDescent="0.25">
      <c r="B294" t="s">
        <v>219</v>
      </c>
      <c r="C294" s="14">
        <v>0.14589651740092999</v>
      </c>
      <c r="D294" s="14">
        <v>0.16327220420399899</v>
      </c>
      <c r="E294" s="14">
        <v>0.13049382232301099</v>
      </c>
      <c r="F294" s="14"/>
      <c r="G294" s="14">
        <v>0.22787977291255801</v>
      </c>
      <c r="H294" s="14">
        <v>0.23118797688680801</v>
      </c>
      <c r="I294" s="14">
        <v>0.19752160208431599</v>
      </c>
      <c r="J294" s="14">
        <v>0.119216230732809</v>
      </c>
      <c r="K294" s="14">
        <v>6.3290265196025597E-2</v>
      </c>
      <c r="L294" s="14">
        <v>0</v>
      </c>
      <c r="M294" s="14"/>
      <c r="N294" s="14">
        <v>0.13870700215843601</v>
      </c>
      <c r="O294" s="14">
        <v>0.13161200315433699</v>
      </c>
      <c r="P294" s="14">
        <v>8.3349486851622995E-2</v>
      </c>
      <c r="Q294" s="14">
        <v>0.24286822854443799</v>
      </c>
      <c r="R294" s="14"/>
      <c r="S294" s="14">
        <v>0.220800428838479</v>
      </c>
      <c r="T294" s="14">
        <v>0.116090382505012</v>
      </c>
      <c r="U294" s="14">
        <v>8.7344178400323103E-2</v>
      </c>
      <c r="V294" s="14">
        <v>0.33692846273649402</v>
      </c>
      <c r="W294" s="14">
        <v>8.1048023225881102E-2</v>
      </c>
      <c r="X294" s="14">
        <v>4.6409066737072298E-2</v>
      </c>
      <c r="Y294" s="14">
        <v>5.47805850022893E-2</v>
      </c>
      <c r="Z294" s="14">
        <v>0.123002006789155</v>
      </c>
      <c r="AA294" s="14">
        <v>0.24965508576672299</v>
      </c>
      <c r="AB294" s="14">
        <v>9.9713124278819801E-2</v>
      </c>
      <c r="AC294" s="14">
        <v>0.216267905158089</v>
      </c>
      <c r="AD294" s="14">
        <v>0</v>
      </c>
      <c r="AE294" s="14"/>
      <c r="AF294" s="14">
        <v>0</v>
      </c>
      <c r="AG294" s="14">
        <v>0.18129698220370499</v>
      </c>
      <c r="AH294" s="14">
        <v>0</v>
      </c>
      <c r="AI294" s="14">
        <v>0</v>
      </c>
      <c r="AJ294" s="14">
        <v>0.15836550532561799</v>
      </c>
      <c r="AK294" s="14">
        <v>0.41251193348769299</v>
      </c>
      <c r="AL294" s="14">
        <v>0.13147735859847201</v>
      </c>
      <c r="AM294" s="14">
        <v>0.18853742245038299</v>
      </c>
      <c r="AN294" s="14">
        <v>0.36742479694419899</v>
      </c>
      <c r="AO294" s="14">
        <v>0.10303288653870001</v>
      </c>
      <c r="AP294" s="14">
        <v>9.5701303927826595E-2</v>
      </c>
      <c r="AQ294" s="14">
        <v>0.18229407465549899</v>
      </c>
      <c r="AR294" s="14">
        <v>0.144837413373445</v>
      </c>
      <c r="AS294" s="14">
        <v>0</v>
      </c>
      <c r="AT294" s="14">
        <v>0.31008175322619302</v>
      </c>
      <c r="AU294" s="14">
        <v>0</v>
      </c>
      <c r="AV294" s="14"/>
      <c r="AW294" s="14">
        <v>0.109841216602201</v>
      </c>
      <c r="AX294" s="14">
        <v>0.203086081018019</v>
      </c>
      <c r="AY294" s="14"/>
      <c r="AZ294" s="14">
        <v>0.11898948089101399</v>
      </c>
      <c r="BA294" s="14">
        <v>0.16537607892376699</v>
      </c>
      <c r="BB294" s="14" t="s">
        <v>98</v>
      </c>
      <c r="BC294" s="14" t="s">
        <v>98</v>
      </c>
      <c r="BD294" s="14" t="s">
        <v>98</v>
      </c>
      <c r="BE294" s="14" t="s">
        <v>98</v>
      </c>
      <c r="BF294" s="14" t="s">
        <v>98</v>
      </c>
      <c r="BG294" s="14"/>
      <c r="BH294" s="14">
        <v>0.11876230475224001</v>
      </c>
      <c r="BI294" s="14">
        <v>0.150980245831879</v>
      </c>
      <c r="BJ294" s="14">
        <v>7.8517497701345501E-2</v>
      </c>
      <c r="BK294" s="14"/>
      <c r="BL294" s="14">
        <v>6.0098948225914203E-2</v>
      </c>
      <c r="BM294" s="14">
        <v>0.27099205264244802</v>
      </c>
      <c r="BN294" s="14">
        <v>7.9243763535384606E-2</v>
      </c>
      <c r="BO294" s="14">
        <v>0.55330106058416995</v>
      </c>
      <c r="BP294" s="14">
        <v>0</v>
      </c>
      <c r="BQ294" s="14"/>
      <c r="BR294" s="14">
        <v>0.120197426373136</v>
      </c>
      <c r="BS294" s="14">
        <v>0.209106018134013</v>
      </c>
      <c r="BT294" s="14">
        <v>8.0425592838004101E-2</v>
      </c>
    </row>
    <row r="295" spans="2:72" x14ac:dyDescent="0.25">
      <c r="B295" t="s">
        <v>220</v>
      </c>
      <c r="C295" s="14">
        <v>0.137368906731728</v>
      </c>
      <c r="D295" s="14">
        <v>0.13044301541173001</v>
      </c>
      <c r="E295" s="14">
        <v>0.145128006982011</v>
      </c>
      <c r="F295" s="14"/>
      <c r="G295" s="14">
        <v>0.14619232659877801</v>
      </c>
      <c r="H295" s="14">
        <v>6.9349643396740199E-2</v>
      </c>
      <c r="I295" s="14">
        <v>0.16248545169828901</v>
      </c>
      <c r="J295" s="14">
        <v>0.13554448437076</v>
      </c>
      <c r="K295" s="14">
        <v>0.15284818292307101</v>
      </c>
      <c r="L295" s="14">
        <v>0.16281427152386599</v>
      </c>
      <c r="M295" s="14"/>
      <c r="N295" s="14">
        <v>0.222591457806781</v>
      </c>
      <c r="O295" s="14">
        <v>5.9628834975053301E-2</v>
      </c>
      <c r="P295" s="14">
        <v>0.114860169465458</v>
      </c>
      <c r="Q295" s="14">
        <v>0.120950271423443</v>
      </c>
      <c r="R295" s="14"/>
      <c r="S295" s="14">
        <v>0.18807212502562601</v>
      </c>
      <c r="T295" s="14">
        <v>0.25731309504524102</v>
      </c>
      <c r="U295" s="14">
        <v>0.194557724343878</v>
      </c>
      <c r="V295" s="14">
        <v>0.18772791564681099</v>
      </c>
      <c r="W295" s="14">
        <v>0.22194736750166899</v>
      </c>
      <c r="X295" s="14">
        <v>0</v>
      </c>
      <c r="Y295" s="14">
        <v>5.7851820301589203E-2</v>
      </c>
      <c r="Z295" s="14">
        <v>0.13934940515368499</v>
      </c>
      <c r="AA295" s="14">
        <v>6.9092930741301795E-2</v>
      </c>
      <c r="AB295" s="14">
        <v>9.7522666960305898E-2</v>
      </c>
      <c r="AC295" s="14">
        <v>0</v>
      </c>
      <c r="AD295" s="14">
        <v>0.29096692239093103</v>
      </c>
      <c r="AE295" s="14"/>
      <c r="AF295" s="14">
        <v>0</v>
      </c>
      <c r="AG295" s="14">
        <v>0</v>
      </c>
      <c r="AH295" s="14">
        <v>0</v>
      </c>
      <c r="AI295" s="14">
        <v>0.149418978382479</v>
      </c>
      <c r="AJ295" s="14">
        <v>0.15852582320190001</v>
      </c>
      <c r="AK295" s="14">
        <v>0.28107697184017999</v>
      </c>
      <c r="AL295" s="14">
        <v>5.7951539987563597E-2</v>
      </c>
      <c r="AM295" s="14">
        <v>0.171980404068698</v>
      </c>
      <c r="AN295" s="14">
        <v>7.3735230351197598E-2</v>
      </c>
      <c r="AO295" s="14">
        <v>0.16293528034524099</v>
      </c>
      <c r="AP295" s="14">
        <v>0.259977943049021</v>
      </c>
      <c r="AQ295" s="14">
        <v>8.7141951630219899E-2</v>
      </c>
      <c r="AR295" s="14">
        <v>0</v>
      </c>
      <c r="AS295" s="14">
        <v>0.52039087133539197</v>
      </c>
      <c r="AT295" s="14">
        <v>0</v>
      </c>
      <c r="AU295" s="14">
        <v>0.25842134326057598</v>
      </c>
      <c r="AV295" s="14"/>
      <c r="AW295" s="14">
        <v>0.15079627541643201</v>
      </c>
      <c r="AX295" s="14">
        <v>0.116070918957596</v>
      </c>
      <c r="AY295" s="14"/>
      <c r="AZ295" s="14">
        <v>0.10777400461414401</v>
      </c>
      <c r="BA295" s="14">
        <v>0.15879436978297801</v>
      </c>
      <c r="BB295" s="14" t="s">
        <v>98</v>
      </c>
      <c r="BC295" s="14" t="s">
        <v>98</v>
      </c>
      <c r="BD295" s="14" t="s">
        <v>98</v>
      </c>
      <c r="BE295" s="14" t="s">
        <v>98</v>
      </c>
      <c r="BF295" s="14" t="s">
        <v>98</v>
      </c>
      <c r="BG295" s="14"/>
      <c r="BH295" s="14">
        <v>7.7791692163670101E-2</v>
      </c>
      <c r="BI295" s="14">
        <v>0.20482577237011201</v>
      </c>
      <c r="BJ295" s="14">
        <v>0</v>
      </c>
      <c r="BK295" s="14"/>
      <c r="BL295" s="14">
        <v>0.113085408948932</v>
      </c>
      <c r="BM295" s="14">
        <v>0.15686227763048699</v>
      </c>
      <c r="BN295" s="14">
        <v>0.15011588814652499</v>
      </c>
      <c r="BO295" s="14">
        <v>0</v>
      </c>
      <c r="BP295" s="14">
        <v>0.16831937316877499</v>
      </c>
      <c r="BQ295" s="14"/>
      <c r="BR295" s="14">
        <v>0.16662683765657699</v>
      </c>
      <c r="BS295" s="14">
        <v>0.14383115186522899</v>
      </c>
      <c r="BT295" s="14">
        <v>0.14125587083480601</v>
      </c>
    </row>
    <row r="296" spans="2:72" x14ac:dyDescent="0.25">
      <c r="B296" t="s">
        <v>221</v>
      </c>
      <c r="C296" s="14">
        <v>9.5195683219945204E-2</v>
      </c>
      <c r="D296" s="14">
        <v>9.5905375660595094E-2</v>
      </c>
      <c r="E296" s="14">
        <v>9.5305778685952802E-2</v>
      </c>
      <c r="F296" s="14"/>
      <c r="G296" s="14">
        <v>0.31507165503301698</v>
      </c>
      <c r="H296" s="14">
        <v>0.14705399685175699</v>
      </c>
      <c r="I296" s="14">
        <v>4.4898541791688597E-2</v>
      </c>
      <c r="J296" s="14">
        <v>7.4155479921798703E-2</v>
      </c>
      <c r="K296" s="14">
        <v>4.9390255245824299E-2</v>
      </c>
      <c r="L296" s="14">
        <v>0</v>
      </c>
      <c r="M296" s="14"/>
      <c r="N296" s="14">
        <v>0.102715096825157</v>
      </c>
      <c r="O296" s="14">
        <v>0.13807516042410101</v>
      </c>
      <c r="P296" s="14">
        <v>6.8369693968497E-2</v>
      </c>
      <c r="Q296" s="14">
        <v>6.0631789336247598E-2</v>
      </c>
      <c r="R296" s="14"/>
      <c r="S296" s="14">
        <v>0.118710320062868</v>
      </c>
      <c r="T296" s="14">
        <v>0.14242167227694799</v>
      </c>
      <c r="U296" s="14">
        <v>6.7768601523991404E-2</v>
      </c>
      <c r="V296" s="14">
        <v>9.2494385237378504E-2</v>
      </c>
      <c r="W296" s="14">
        <v>8.5706995455772803E-2</v>
      </c>
      <c r="X296" s="14">
        <v>0.13135910232232201</v>
      </c>
      <c r="Y296" s="14">
        <v>7.7748173522845299E-2</v>
      </c>
      <c r="Z296" s="14">
        <v>0</v>
      </c>
      <c r="AA296" s="14">
        <v>0.124387984123682</v>
      </c>
      <c r="AB296" s="14">
        <v>7.9539384886643097E-2</v>
      </c>
      <c r="AC296" s="14">
        <v>0</v>
      </c>
      <c r="AD296" s="14">
        <v>0</v>
      </c>
      <c r="AE296" s="14"/>
      <c r="AF296" s="14">
        <v>0</v>
      </c>
      <c r="AG296" s="14">
        <v>0.18129698220370499</v>
      </c>
      <c r="AH296" s="14">
        <v>0</v>
      </c>
      <c r="AI296" s="14">
        <v>0</v>
      </c>
      <c r="AJ296" s="14">
        <v>4.8545444589110302E-2</v>
      </c>
      <c r="AK296" s="14">
        <v>0</v>
      </c>
      <c r="AL296" s="14">
        <v>8.9423766177408201E-2</v>
      </c>
      <c r="AM296" s="14">
        <v>7.5264749406583106E-2</v>
      </c>
      <c r="AN296" s="14">
        <v>0</v>
      </c>
      <c r="AO296" s="14">
        <v>0.24851211189090999</v>
      </c>
      <c r="AP296" s="14">
        <v>0.18786045969315601</v>
      </c>
      <c r="AQ296" s="14">
        <v>0.28694242645720403</v>
      </c>
      <c r="AR296" s="14">
        <v>0</v>
      </c>
      <c r="AS296" s="14">
        <v>0.44040948644139399</v>
      </c>
      <c r="AT296" s="14">
        <v>0</v>
      </c>
      <c r="AU296" s="14">
        <v>0.189449524328103</v>
      </c>
      <c r="AV296" s="14"/>
      <c r="AW296" s="14">
        <v>8.8470123426556205E-2</v>
      </c>
      <c r="AX296" s="14">
        <v>0.105863513501315</v>
      </c>
      <c r="AY296" s="14"/>
      <c r="AZ296" s="14">
        <v>9.1413141878598003E-2</v>
      </c>
      <c r="BA296" s="14">
        <v>9.7934083888643803E-2</v>
      </c>
      <c r="BB296" s="14" t="s">
        <v>98</v>
      </c>
      <c r="BC296" s="14" t="s">
        <v>98</v>
      </c>
      <c r="BD296" s="14" t="s">
        <v>98</v>
      </c>
      <c r="BE296" s="14" t="s">
        <v>98</v>
      </c>
      <c r="BF296" s="14" t="s">
        <v>98</v>
      </c>
      <c r="BG296" s="14"/>
      <c r="BH296" s="14">
        <v>6.8851240946861E-2</v>
      </c>
      <c r="BI296" s="14">
        <v>7.1880476009330299E-2</v>
      </c>
      <c r="BJ296" s="14">
        <v>0.16120739546634999</v>
      </c>
      <c r="BK296" s="14"/>
      <c r="BL296" s="14">
        <v>4.8577667965587899E-2</v>
      </c>
      <c r="BM296" s="14">
        <v>0.165607022845318</v>
      </c>
      <c r="BN296" s="14">
        <v>0.231653731346813</v>
      </c>
      <c r="BO296" s="14">
        <v>0</v>
      </c>
      <c r="BP296" s="14">
        <v>0</v>
      </c>
      <c r="BQ296" s="14"/>
      <c r="BR296" s="14">
        <v>4.57340373523384E-2</v>
      </c>
      <c r="BS296" s="14">
        <v>0.15761953834791201</v>
      </c>
      <c r="BT296" s="14">
        <v>0.14975039232435799</v>
      </c>
    </row>
    <row r="297" spans="2:72" x14ac:dyDescent="0.25">
      <c r="B297" t="s">
        <v>222</v>
      </c>
      <c r="C297" s="14">
        <v>9.2275031497603702E-2</v>
      </c>
      <c r="D297" s="14">
        <v>7.9306355880937707E-2</v>
      </c>
      <c r="E297" s="14">
        <v>0.105437524255261</v>
      </c>
      <c r="F297" s="14"/>
      <c r="G297" s="14">
        <v>0.186464241726534</v>
      </c>
      <c r="H297" s="14">
        <v>2.4912990613467599E-2</v>
      </c>
      <c r="I297" s="14">
        <v>6.9990461528108394E-2</v>
      </c>
      <c r="J297" s="14">
        <v>0</v>
      </c>
      <c r="K297" s="14">
        <v>0.23258836273165601</v>
      </c>
      <c r="L297" s="14">
        <v>8.3192491450467504E-2</v>
      </c>
      <c r="M297" s="14"/>
      <c r="N297" s="14">
        <v>0.111998374962195</v>
      </c>
      <c r="O297" s="14">
        <v>7.8983084205860199E-2</v>
      </c>
      <c r="P297" s="14">
        <v>0.115372934548418</v>
      </c>
      <c r="Q297" s="14">
        <v>5.1884825760808197E-2</v>
      </c>
      <c r="R297" s="14"/>
      <c r="S297" s="14">
        <v>0.17224074293238301</v>
      </c>
      <c r="T297" s="14">
        <v>5.0353668280991998E-2</v>
      </c>
      <c r="U297" s="14">
        <v>0</v>
      </c>
      <c r="V297" s="14">
        <v>9.1388683150720101E-2</v>
      </c>
      <c r="W297" s="14">
        <v>0.38891912707646198</v>
      </c>
      <c r="X297" s="14">
        <v>9.6404022592831595E-2</v>
      </c>
      <c r="Y297" s="14">
        <v>5.7775767733752301E-2</v>
      </c>
      <c r="Z297" s="14">
        <v>0.13928258627495599</v>
      </c>
      <c r="AA297" s="14">
        <v>7.2486334678144901E-2</v>
      </c>
      <c r="AB297" s="14">
        <v>0</v>
      </c>
      <c r="AC297" s="14">
        <v>0</v>
      </c>
      <c r="AD297" s="14">
        <v>0</v>
      </c>
      <c r="AE297" s="14"/>
      <c r="AF297" s="14">
        <v>0</v>
      </c>
      <c r="AG297" s="14">
        <v>0</v>
      </c>
      <c r="AH297" s="14">
        <v>0.28143852319153601</v>
      </c>
      <c r="AI297" s="14">
        <v>8.0605596065243507E-2</v>
      </c>
      <c r="AJ297" s="14">
        <v>9.3389846594106707E-2</v>
      </c>
      <c r="AK297" s="14">
        <v>0.109760259879152</v>
      </c>
      <c r="AL297" s="14">
        <v>0</v>
      </c>
      <c r="AM297" s="14">
        <v>0.101787078626043</v>
      </c>
      <c r="AN297" s="14">
        <v>0</v>
      </c>
      <c r="AO297" s="14">
        <v>8.2912761810370106E-2</v>
      </c>
      <c r="AP297" s="14">
        <v>0.15179355590580601</v>
      </c>
      <c r="AQ297" s="14">
        <v>0.24182867304906999</v>
      </c>
      <c r="AR297" s="14">
        <v>0</v>
      </c>
      <c r="AS297" s="14">
        <v>0</v>
      </c>
      <c r="AT297" s="14">
        <v>0.15042791782069401</v>
      </c>
      <c r="AU297" s="14">
        <v>0.12813831639499301</v>
      </c>
      <c r="AV297" s="14"/>
      <c r="AW297" s="14">
        <v>9.2639683922753402E-2</v>
      </c>
      <c r="AX297" s="14">
        <v>9.16966335199349E-2</v>
      </c>
      <c r="AY297" s="14"/>
      <c r="AZ297" s="14">
        <v>8.8262341810820405E-2</v>
      </c>
      <c r="BA297" s="14">
        <v>9.5180049878091103E-2</v>
      </c>
      <c r="BB297" s="14" t="s">
        <v>98</v>
      </c>
      <c r="BC297" s="14" t="s">
        <v>98</v>
      </c>
      <c r="BD297" s="14" t="s">
        <v>98</v>
      </c>
      <c r="BE297" s="14" t="s">
        <v>98</v>
      </c>
      <c r="BF297" s="14" t="s">
        <v>98</v>
      </c>
      <c r="BG297" s="14"/>
      <c r="BH297" s="14">
        <v>9.5020503466346495E-2</v>
      </c>
      <c r="BI297" s="14">
        <v>6.2386280594024103E-2</v>
      </c>
      <c r="BJ297" s="14">
        <v>0.12883674209875101</v>
      </c>
      <c r="BK297" s="14"/>
      <c r="BL297" s="14">
        <v>0.108570645249479</v>
      </c>
      <c r="BM297" s="14">
        <v>7.0875335647568996E-2</v>
      </c>
      <c r="BN297" s="14">
        <v>6.2018138828101803E-2</v>
      </c>
      <c r="BO297" s="14">
        <v>0.44669893941583</v>
      </c>
      <c r="BP297" s="14">
        <v>0.26932159786550702</v>
      </c>
      <c r="BQ297" s="14"/>
      <c r="BR297" s="14">
        <v>0.17243060984144601</v>
      </c>
      <c r="BS297" s="14">
        <v>6.1498506493398102E-2</v>
      </c>
      <c r="BT297" s="14">
        <v>0.146493102652373</v>
      </c>
    </row>
    <row r="298" spans="2:72" x14ac:dyDescent="0.25">
      <c r="B298" t="s">
        <v>223</v>
      </c>
      <c r="C298" s="14">
        <v>6.3094685610602094E-2</v>
      </c>
      <c r="D298" s="14">
        <v>0.101358200252561</v>
      </c>
      <c r="E298" s="14">
        <v>2.7037219553686199E-2</v>
      </c>
      <c r="F298" s="14"/>
      <c r="G298" s="14">
        <v>0.26917272029582801</v>
      </c>
      <c r="H298" s="14">
        <v>8.8216321090756E-2</v>
      </c>
      <c r="I298" s="14">
        <v>6.9990461528108394E-2</v>
      </c>
      <c r="J298" s="14">
        <v>0</v>
      </c>
      <c r="K298" s="14">
        <v>0</v>
      </c>
      <c r="L298" s="14">
        <v>0</v>
      </c>
      <c r="M298" s="14"/>
      <c r="N298" s="14">
        <v>8.0602865898419598E-2</v>
      </c>
      <c r="O298" s="14">
        <v>2.26030691640015E-2</v>
      </c>
      <c r="P298" s="14">
        <v>0.105566588770513</v>
      </c>
      <c r="Q298" s="14">
        <v>3.80054219439796E-2</v>
      </c>
      <c r="R298" s="14"/>
      <c r="S298" s="14">
        <v>0.15150998074430799</v>
      </c>
      <c r="T298" s="14">
        <v>0</v>
      </c>
      <c r="U298" s="14">
        <v>0</v>
      </c>
      <c r="V298" s="14">
        <v>0</v>
      </c>
      <c r="W298" s="14">
        <v>0.11629287390621799</v>
      </c>
      <c r="X298" s="14">
        <v>8.6400664160383195E-2</v>
      </c>
      <c r="Y298" s="14">
        <v>7.6818751510066202E-2</v>
      </c>
      <c r="Z298" s="14">
        <v>0</v>
      </c>
      <c r="AA298" s="14">
        <v>0</v>
      </c>
      <c r="AB298" s="14">
        <v>7.9539384886643097E-2</v>
      </c>
      <c r="AC298" s="14">
        <v>0</v>
      </c>
      <c r="AD298" s="14">
        <v>0</v>
      </c>
      <c r="AE298" s="14"/>
      <c r="AF298" s="14">
        <v>0</v>
      </c>
      <c r="AG298" s="14">
        <v>0</v>
      </c>
      <c r="AH298" s="14">
        <v>0</v>
      </c>
      <c r="AI298" s="14">
        <v>8.8157616308544601E-2</v>
      </c>
      <c r="AJ298" s="14">
        <v>0</v>
      </c>
      <c r="AK298" s="14">
        <v>0.16741695634930501</v>
      </c>
      <c r="AL298" s="14">
        <v>8.9423766177408201E-2</v>
      </c>
      <c r="AM298" s="14">
        <v>7.5264749406583106E-2</v>
      </c>
      <c r="AN298" s="14">
        <v>0</v>
      </c>
      <c r="AO298" s="14">
        <v>0.18551249769236</v>
      </c>
      <c r="AP298" s="14">
        <v>0.10981517105003499</v>
      </c>
      <c r="AQ298" s="14">
        <v>0</v>
      </c>
      <c r="AR298" s="14">
        <v>0.19577977830314899</v>
      </c>
      <c r="AS298" s="14">
        <v>0</v>
      </c>
      <c r="AT298" s="14">
        <v>0</v>
      </c>
      <c r="AU298" s="14">
        <v>9.7965131252000695E-2</v>
      </c>
      <c r="AV298" s="14"/>
      <c r="AW298" s="14">
        <v>4.2247545059445397E-2</v>
      </c>
      <c r="AX298" s="14">
        <v>9.6161636776540493E-2</v>
      </c>
      <c r="AY298" s="14"/>
      <c r="AZ298" s="14">
        <v>1.06184196943774E-2</v>
      </c>
      <c r="BA298" s="14">
        <v>0.101085292641115</v>
      </c>
      <c r="BB298" s="14" t="s">
        <v>98</v>
      </c>
      <c r="BC298" s="14" t="s">
        <v>98</v>
      </c>
      <c r="BD298" s="14" t="s">
        <v>98</v>
      </c>
      <c r="BE298" s="14" t="s">
        <v>98</v>
      </c>
      <c r="BF298" s="14" t="s">
        <v>98</v>
      </c>
      <c r="BG298" s="14"/>
      <c r="BH298" s="14">
        <v>2.7134610776407001E-2</v>
      </c>
      <c r="BI298" s="14">
        <v>5.4895286908576299E-2</v>
      </c>
      <c r="BJ298" s="14">
        <v>0</v>
      </c>
      <c r="BK298" s="14"/>
      <c r="BL298" s="14">
        <v>1.5740034944937399E-2</v>
      </c>
      <c r="BM298" s="14">
        <v>0.11761354540890601</v>
      </c>
      <c r="BN298" s="14">
        <v>8.4891216093852098E-2</v>
      </c>
      <c r="BO298" s="14">
        <v>0</v>
      </c>
      <c r="BP298" s="14">
        <v>0</v>
      </c>
      <c r="BQ298" s="14"/>
      <c r="BR298" s="14">
        <v>2.9324414076214202E-2</v>
      </c>
      <c r="BS298" s="14">
        <v>0.102053236432035</v>
      </c>
      <c r="BT298" s="14">
        <v>8.6157270635417602E-2</v>
      </c>
    </row>
    <row r="299" spans="2:72" x14ac:dyDescent="0.25">
      <c r="B299" t="s">
        <v>92</v>
      </c>
      <c r="C299" s="14">
        <v>6.2661564958386595E-2</v>
      </c>
      <c r="D299" s="14">
        <v>6.2301030299926098E-2</v>
      </c>
      <c r="E299" s="14">
        <v>6.3525302725939994E-2</v>
      </c>
      <c r="F299" s="14"/>
      <c r="G299" s="14">
        <v>9.1103289706637794E-2</v>
      </c>
      <c r="H299" s="14">
        <v>0</v>
      </c>
      <c r="I299" s="14">
        <v>8.0443856708383901E-2</v>
      </c>
      <c r="J299" s="14">
        <v>6.7397266558821001E-2</v>
      </c>
      <c r="K299" s="14">
        <v>2.4357021779740098E-2</v>
      </c>
      <c r="L299" s="14">
        <v>0.142320724173673</v>
      </c>
      <c r="M299" s="14"/>
      <c r="N299" s="14">
        <v>4.3919594326148698E-2</v>
      </c>
      <c r="O299" s="14">
        <v>7.4603594969775394E-2</v>
      </c>
      <c r="P299" s="14">
        <v>7.8658905679288196E-2</v>
      </c>
      <c r="Q299" s="14">
        <v>6.04550186888985E-2</v>
      </c>
      <c r="R299" s="14"/>
      <c r="S299" s="14">
        <v>0</v>
      </c>
      <c r="T299" s="14">
        <v>3.6312700011400398E-2</v>
      </c>
      <c r="U299" s="14">
        <v>0.16386161171499</v>
      </c>
      <c r="V299" s="14">
        <v>0</v>
      </c>
      <c r="W299" s="14">
        <v>0</v>
      </c>
      <c r="X299" s="14">
        <v>0</v>
      </c>
      <c r="Y299" s="14">
        <v>7.1669756964053699E-2</v>
      </c>
      <c r="Z299" s="14">
        <v>0</v>
      </c>
      <c r="AA299" s="14">
        <v>0.10349010427218901</v>
      </c>
      <c r="AB299" s="14">
        <v>0.14467334774763299</v>
      </c>
      <c r="AC299" s="14">
        <v>0.26708461699171498</v>
      </c>
      <c r="AD299" s="14">
        <v>0</v>
      </c>
      <c r="AE299" s="14"/>
      <c r="AF299" s="14">
        <v>0</v>
      </c>
      <c r="AG299" s="14">
        <v>0</v>
      </c>
      <c r="AH299" s="14">
        <v>7.7875142561619995E-2</v>
      </c>
      <c r="AI299" s="14">
        <v>0.17634653943623599</v>
      </c>
      <c r="AJ299" s="14">
        <v>0.12515595750283501</v>
      </c>
      <c r="AK299" s="14">
        <v>9.2711343379632993E-2</v>
      </c>
      <c r="AL299" s="14">
        <v>0</v>
      </c>
      <c r="AM299" s="14">
        <v>4.2402887820417498E-2</v>
      </c>
      <c r="AN299" s="14">
        <v>9.3511397013065101E-2</v>
      </c>
      <c r="AO299" s="14">
        <v>0</v>
      </c>
      <c r="AP299" s="14">
        <v>0</v>
      </c>
      <c r="AQ299" s="14">
        <v>0</v>
      </c>
      <c r="AR299" s="14">
        <v>0.18289748391970001</v>
      </c>
      <c r="AS299" s="14">
        <v>0</v>
      </c>
      <c r="AT299" s="14">
        <v>0</v>
      </c>
      <c r="AU299" s="14">
        <v>9.2135523957519602E-2</v>
      </c>
      <c r="AV299" s="14"/>
      <c r="AW299" s="14">
        <v>6.1630822376222E-2</v>
      </c>
      <c r="AX299" s="14">
        <v>6.4296490119727101E-2</v>
      </c>
      <c r="AY299" s="14"/>
      <c r="AZ299" s="14">
        <v>9.9671601784641697E-2</v>
      </c>
      <c r="BA299" s="14">
        <v>3.58678565894315E-2</v>
      </c>
      <c r="BB299" s="14" t="s">
        <v>98</v>
      </c>
      <c r="BC299" s="14" t="s">
        <v>98</v>
      </c>
      <c r="BD299" s="14" t="s">
        <v>98</v>
      </c>
      <c r="BE299" s="14" t="s">
        <v>98</v>
      </c>
      <c r="BF299" s="14" t="s">
        <v>98</v>
      </c>
      <c r="BG299" s="14"/>
      <c r="BH299" s="14">
        <v>6.0248490900210498E-2</v>
      </c>
      <c r="BI299" s="14">
        <v>6.0074695671019203E-2</v>
      </c>
      <c r="BJ299" s="14">
        <v>7.3651180632794799E-2</v>
      </c>
      <c r="BK299" s="14"/>
      <c r="BL299" s="14">
        <v>7.1524033760066497E-2</v>
      </c>
      <c r="BM299" s="14">
        <v>3.7290806099414299E-2</v>
      </c>
      <c r="BN299" s="14">
        <v>0</v>
      </c>
      <c r="BO299" s="14">
        <v>0</v>
      </c>
      <c r="BP299" s="14">
        <v>7.6917506268986996E-2</v>
      </c>
      <c r="BQ299" s="14"/>
      <c r="BR299" s="14">
        <v>5.8620317139232402E-2</v>
      </c>
      <c r="BS299" s="14">
        <v>2.0033220564785601E-2</v>
      </c>
      <c r="BT299" s="14">
        <v>0</v>
      </c>
    </row>
    <row r="300" spans="2:72" x14ac:dyDescent="0.25">
      <c r="B300" t="s">
        <v>224</v>
      </c>
      <c r="C300" s="14">
        <v>6.1757993249361001E-2</v>
      </c>
      <c r="D300" s="14">
        <v>9.7853619498729894E-2</v>
      </c>
      <c r="E300" s="14">
        <v>2.7761967094289401E-2</v>
      </c>
      <c r="F300" s="14"/>
      <c r="G300" s="14">
        <v>8.5725344266922895E-2</v>
      </c>
      <c r="H300" s="14">
        <v>6.9871447405551096E-2</v>
      </c>
      <c r="I300" s="14">
        <v>8.2213610094556397E-2</v>
      </c>
      <c r="J300" s="14">
        <v>3.1519550709915002E-2</v>
      </c>
      <c r="K300" s="14">
        <v>5.87499630802297E-2</v>
      </c>
      <c r="L300" s="14">
        <v>3.7546799358178798E-2</v>
      </c>
      <c r="M300" s="14"/>
      <c r="N300" s="14">
        <v>0.113116234769195</v>
      </c>
      <c r="O300" s="14">
        <v>5.5260880314054101E-2</v>
      </c>
      <c r="P300" s="14">
        <v>2.5264056100909399E-2</v>
      </c>
      <c r="Q300" s="14">
        <v>2.80293879015685E-2</v>
      </c>
      <c r="R300" s="14"/>
      <c r="S300" s="14">
        <v>5.2248303068589297E-2</v>
      </c>
      <c r="T300" s="14">
        <v>7.1333418563176695E-2</v>
      </c>
      <c r="U300" s="14">
        <v>0</v>
      </c>
      <c r="V300" s="14">
        <v>0</v>
      </c>
      <c r="W300" s="14">
        <v>8.5706995455772803E-2</v>
      </c>
      <c r="X300" s="14">
        <v>0</v>
      </c>
      <c r="Y300" s="14">
        <v>0.25826829256906603</v>
      </c>
      <c r="Z300" s="14">
        <v>0.169814138523566</v>
      </c>
      <c r="AA300" s="14">
        <v>0</v>
      </c>
      <c r="AB300" s="14">
        <v>4.2604638876236202E-2</v>
      </c>
      <c r="AC300" s="14">
        <v>0.109203912037571</v>
      </c>
      <c r="AD300" s="14">
        <v>0</v>
      </c>
      <c r="AE300" s="14"/>
      <c r="AF300" s="14">
        <v>0</v>
      </c>
      <c r="AG300" s="14">
        <v>0</v>
      </c>
      <c r="AH300" s="14">
        <v>0.120927905942796</v>
      </c>
      <c r="AI300" s="14">
        <v>8.8157616308544601E-2</v>
      </c>
      <c r="AJ300" s="14">
        <v>0</v>
      </c>
      <c r="AK300" s="14">
        <v>8.6712209069522497E-2</v>
      </c>
      <c r="AL300" s="14">
        <v>5.1427778557068503E-2</v>
      </c>
      <c r="AM300" s="14">
        <v>9.7344662377689004E-2</v>
      </c>
      <c r="AN300" s="14">
        <v>0</v>
      </c>
      <c r="AO300" s="14">
        <v>9.6282456093520402E-2</v>
      </c>
      <c r="AP300" s="14">
        <v>0.13960665200671901</v>
      </c>
      <c r="AQ300" s="14">
        <v>0</v>
      </c>
      <c r="AR300" s="14">
        <v>0</v>
      </c>
      <c r="AS300" s="14">
        <v>0.170685744924299</v>
      </c>
      <c r="AT300" s="14">
        <v>0.15042791782069401</v>
      </c>
      <c r="AU300" s="14">
        <v>0</v>
      </c>
      <c r="AV300" s="14"/>
      <c r="AW300" s="14">
        <v>5.2170525666464101E-2</v>
      </c>
      <c r="AX300" s="14">
        <v>7.6965274151541196E-2</v>
      </c>
      <c r="AY300" s="14"/>
      <c r="AZ300" s="14">
        <v>5.0410527482103701E-2</v>
      </c>
      <c r="BA300" s="14">
        <v>6.99730806842081E-2</v>
      </c>
      <c r="BB300" s="14" t="s">
        <v>98</v>
      </c>
      <c r="BC300" s="14" t="s">
        <v>98</v>
      </c>
      <c r="BD300" s="14" t="s">
        <v>98</v>
      </c>
      <c r="BE300" s="14" t="s">
        <v>98</v>
      </c>
      <c r="BF300" s="14" t="s">
        <v>98</v>
      </c>
      <c r="BG300" s="14"/>
      <c r="BH300" s="14">
        <v>6.1826996708580301E-2</v>
      </c>
      <c r="BI300" s="14">
        <v>5.8131445377775502E-2</v>
      </c>
      <c r="BJ300" s="14">
        <v>6.3163563665000297E-2</v>
      </c>
      <c r="BK300" s="14"/>
      <c r="BL300" s="14">
        <v>6.8475329501603205E-2</v>
      </c>
      <c r="BM300" s="14">
        <v>2.6073603309030701E-2</v>
      </c>
      <c r="BN300" s="14">
        <v>0.23892611143307599</v>
      </c>
      <c r="BO300" s="14">
        <v>0</v>
      </c>
      <c r="BP300" s="14">
        <v>0</v>
      </c>
      <c r="BQ300" s="14"/>
      <c r="BR300" s="14">
        <v>5.2888610278871401E-2</v>
      </c>
      <c r="BS300" s="14">
        <v>4.4903880639433798E-2</v>
      </c>
      <c r="BT300" s="14">
        <v>0.24248941871499699</v>
      </c>
    </row>
    <row r="301" spans="2:72" x14ac:dyDescent="0.25">
      <c r="B301" t="s">
        <v>225</v>
      </c>
      <c r="C301" s="14">
        <v>4.8836503074586098E-2</v>
      </c>
      <c r="D301" s="14">
        <v>4.9098639818541102E-2</v>
      </c>
      <c r="E301" s="14">
        <v>4.8990442152501298E-2</v>
      </c>
      <c r="F301" s="14"/>
      <c r="G301" s="14">
        <v>4.0596508183818603E-2</v>
      </c>
      <c r="H301" s="14">
        <v>8.0932594903330601E-2</v>
      </c>
      <c r="I301" s="14">
        <v>4.4112558642868803E-2</v>
      </c>
      <c r="J301" s="14">
        <v>0</v>
      </c>
      <c r="K301" s="14">
        <v>8.2852729190733498E-2</v>
      </c>
      <c r="L301" s="14">
        <v>4.3065960234085501E-2</v>
      </c>
      <c r="M301" s="14"/>
      <c r="N301" s="14">
        <v>4.6811862832638301E-2</v>
      </c>
      <c r="O301" s="14">
        <v>5.5494770186939497E-2</v>
      </c>
      <c r="P301" s="14">
        <v>6.3950280209850593E-2</v>
      </c>
      <c r="Q301" s="14">
        <v>2.7486219148125199E-2</v>
      </c>
      <c r="R301" s="14"/>
      <c r="S301" s="14">
        <v>0.10743653450044401</v>
      </c>
      <c r="T301" s="14">
        <v>0</v>
      </c>
      <c r="U301" s="14">
        <v>8.7344178400323103E-2</v>
      </c>
      <c r="V301" s="14">
        <v>0</v>
      </c>
      <c r="W301" s="14">
        <v>0</v>
      </c>
      <c r="X301" s="14">
        <v>0.13862314204218101</v>
      </c>
      <c r="Y301" s="14">
        <v>0</v>
      </c>
      <c r="Z301" s="14">
        <v>0</v>
      </c>
      <c r="AA301" s="14">
        <v>7.2486334678144901E-2</v>
      </c>
      <c r="AB301" s="14">
        <v>0</v>
      </c>
      <c r="AC301" s="14">
        <v>0</v>
      </c>
      <c r="AD301" s="14">
        <v>0</v>
      </c>
      <c r="AE301" s="14"/>
      <c r="AF301" s="14">
        <v>0</v>
      </c>
      <c r="AG301" s="14">
        <v>0</v>
      </c>
      <c r="AH301" s="14">
        <v>0</v>
      </c>
      <c r="AI301" s="14">
        <v>0</v>
      </c>
      <c r="AJ301" s="14">
        <v>4.68762164910662E-2</v>
      </c>
      <c r="AK301" s="14">
        <v>0</v>
      </c>
      <c r="AL301" s="14">
        <v>0</v>
      </c>
      <c r="AM301" s="14">
        <v>0</v>
      </c>
      <c r="AN301" s="14">
        <v>0</v>
      </c>
      <c r="AO301" s="14">
        <v>0.27207947582167502</v>
      </c>
      <c r="AP301" s="14">
        <v>0</v>
      </c>
      <c r="AQ301" s="14">
        <v>0.11619026910814199</v>
      </c>
      <c r="AR301" s="14">
        <v>0</v>
      </c>
      <c r="AS301" s="14">
        <v>0.221226889426202</v>
      </c>
      <c r="AT301" s="14">
        <v>0.22514542011293701</v>
      </c>
      <c r="AU301" s="14">
        <v>0.18804597466388101</v>
      </c>
      <c r="AV301" s="14"/>
      <c r="AW301" s="14">
        <v>7.0457360587760295E-2</v>
      </c>
      <c r="AX301" s="14">
        <v>1.4542311130157699E-2</v>
      </c>
      <c r="AY301" s="14"/>
      <c r="AZ301" s="14">
        <v>7.3942328136063898E-2</v>
      </c>
      <c r="BA301" s="14">
        <v>3.0660942801108201E-2</v>
      </c>
      <c r="BB301" s="14" t="s">
        <v>98</v>
      </c>
      <c r="BC301" s="14" t="s">
        <v>98</v>
      </c>
      <c r="BD301" s="14" t="s">
        <v>98</v>
      </c>
      <c r="BE301" s="14" t="s">
        <v>98</v>
      </c>
      <c r="BF301" s="14" t="s">
        <v>98</v>
      </c>
      <c r="BG301" s="14"/>
      <c r="BH301" s="14">
        <v>3.0609524782280802E-2</v>
      </c>
      <c r="BI301" s="14">
        <v>5.4361904341907102E-2</v>
      </c>
      <c r="BJ301" s="14">
        <v>7.8517497701345501E-2</v>
      </c>
      <c r="BK301" s="14"/>
      <c r="BL301" s="14">
        <v>5.4728256237214203E-2</v>
      </c>
      <c r="BM301" s="14">
        <v>6.3032095706994404E-2</v>
      </c>
      <c r="BN301" s="14">
        <v>8.4103874890237407E-2</v>
      </c>
      <c r="BO301" s="14">
        <v>0</v>
      </c>
      <c r="BP301" s="14">
        <v>0</v>
      </c>
      <c r="BQ301" s="14"/>
      <c r="BR301" s="14">
        <v>7.3454799962632197E-2</v>
      </c>
      <c r="BS301" s="14">
        <v>5.5477028678938202E-2</v>
      </c>
      <c r="BT301" s="14">
        <v>0</v>
      </c>
    </row>
    <row r="302" spans="2:72" x14ac:dyDescent="0.25">
      <c r="B302" t="s">
        <v>226</v>
      </c>
      <c r="C302" s="14">
        <v>2.8589176714275501E-2</v>
      </c>
      <c r="D302" s="14">
        <v>2.2921379428576801E-2</v>
      </c>
      <c r="E302" s="14">
        <v>3.4244442294983697E-2</v>
      </c>
      <c r="F302" s="14"/>
      <c r="G302" s="14">
        <v>4.7779128766321101E-2</v>
      </c>
      <c r="H302" s="14">
        <v>3.3217606784280401E-2</v>
      </c>
      <c r="I302" s="14">
        <v>5.0358782270572798E-2</v>
      </c>
      <c r="J302" s="14">
        <v>0</v>
      </c>
      <c r="K302" s="14">
        <v>3.1983045887834301E-2</v>
      </c>
      <c r="L302" s="14">
        <v>0</v>
      </c>
      <c r="M302" s="14"/>
      <c r="N302" s="14">
        <v>3.5425841692412897E-2</v>
      </c>
      <c r="O302" s="14">
        <v>2.22531172716923E-2</v>
      </c>
      <c r="P302" s="14">
        <v>2.6697840598698099E-2</v>
      </c>
      <c r="Q302" s="14">
        <v>2.7486219148125199E-2</v>
      </c>
      <c r="R302" s="14"/>
      <c r="S302" s="14">
        <v>5.38622896555511E-2</v>
      </c>
      <c r="T302" s="14">
        <v>0</v>
      </c>
      <c r="U302" s="14">
        <v>8.7344178400323103E-2</v>
      </c>
      <c r="V302" s="14">
        <v>0</v>
      </c>
      <c r="W302" s="14">
        <v>0.11629287390621799</v>
      </c>
      <c r="X302" s="14">
        <v>0</v>
      </c>
      <c r="Y302" s="14">
        <v>0</v>
      </c>
      <c r="Z302" s="14">
        <v>0</v>
      </c>
      <c r="AA302" s="14">
        <v>0</v>
      </c>
      <c r="AB302" s="14">
        <v>4.4697106915140401E-2</v>
      </c>
      <c r="AC302" s="14">
        <v>0</v>
      </c>
      <c r="AD302" s="14">
        <v>0</v>
      </c>
      <c r="AE302" s="14"/>
      <c r="AF302" s="14">
        <v>0</v>
      </c>
      <c r="AG302" s="14">
        <v>0</v>
      </c>
      <c r="AH302" s="14">
        <v>0</v>
      </c>
      <c r="AI302" s="14">
        <v>0</v>
      </c>
      <c r="AJ302" s="14">
        <v>4.3964046325076001E-2</v>
      </c>
      <c r="AK302" s="14">
        <v>0</v>
      </c>
      <c r="AL302" s="14">
        <v>0</v>
      </c>
      <c r="AM302" s="14">
        <v>0</v>
      </c>
      <c r="AN302" s="14">
        <v>7.3735230351197598E-2</v>
      </c>
      <c r="AO302" s="14">
        <v>0.10303288653870001</v>
      </c>
      <c r="AP302" s="14">
        <v>5.6959026399870598E-2</v>
      </c>
      <c r="AQ302" s="14">
        <v>0.11619026910814199</v>
      </c>
      <c r="AR302" s="14">
        <v>0</v>
      </c>
      <c r="AS302" s="14">
        <v>0</v>
      </c>
      <c r="AT302" s="14">
        <v>0</v>
      </c>
      <c r="AU302" s="14">
        <v>0</v>
      </c>
      <c r="AV302" s="14"/>
      <c r="AW302" s="14">
        <v>3.7445057610756602E-2</v>
      </c>
      <c r="AX302" s="14">
        <v>1.4542311130157699E-2</v>
      </c>
      <c r="AY302" s="14"/>
      <c r="AZ302" s="14">
        <v>2.7579782526165601E-2</v>
      </c>
      <c r="BA302" s="14">
        <v>2.93199356063161E-2</v>
      </c>
      <c r="BB302" s="14" t="s">
        <v>98</v>
      </c>
      <c r="BC302" s="14" t="s">
        <v>98</v>
      </c>
      <c r="BD302" s="14" t="s">
        <v>98</v>
      </c>
      <c r="BE302" s="14" t="s">
        <v>98</v>
      </c>
      <c r="BF302" s="14" t="s">
        <v>98</v>
      </c>
      <c r="BG302" s="14"/>
      <c r="BH302" s="14">
        <v>0</v>
      </c>
      <c r="BI302" s="14">
        <v>4.5488344159028499E-2</v>
      </c>
      <c r="BJ302" s="14">
        <v>7.8517497701345501E-2</v>
      </c>
      <c r="BK302" s="14"/>
      <c r="BL302" s="14">
        <v>0</v>
      </c>
      <c r="BM302" s="14">
        <v>6.0937521202008203E-2</v>
      </c>
      <c r="BN302" s="14">
        <v>8.4103874890237407E-2</v>
      </c>
      <c r="BO302" s="14">
        <v>0</v>
      </c>
      <c r="BP302" s="14">
        <v>0</v>
      </c>
      <c r="BQ302" s="14"/>
      <c r="BR302" s="14">
        <v>2.9448214484719602E-2</v>
      </c>
      <c r="BS302" s="14">
        <v>5.3659567038455501E-2</v>
      </c>
      <c r="BT302" s="14">
        <v>0</v>
      </c>
    </row>
    <row r="303" spans="2:72" x14ac:dyDescent="0.25">
      <c r="B303" t="s">
        <v>227</v>
      </c>
      <c r="C303" s="14">
        <v>1.99897627009583E-2</v>
      </c>
      <c r="D303" s="14">
        <v>3.1392860191682498E-2</v>
      </c>
      <c r="E303" s="14">
        <v>9.2539299574601001E-3</v>
      </c>
      <c r="F303" s="14"/>
      <c r="G303" s="14">
        <v>0</v>
      </c>
      <c r="H303" s="14">
        <v>0</v>
      </c>
      <c r="I303" s="14">
        <v>6.6414094575023994E-2</v>
      </c>
      <c r="J303" s="14">
        <v>0</v>
      </c>
      <c r="K303" s="14">
        <v>2.7331862925384399E-2</v>
      </c>
      <c r="L303" s="14">
        <v>0</v>
      </c>
      <c r="M303" s="14"/>
      <c r="N303" s="14">
        <v>3.18318591844634E-2</v>
      </c>
      <c r="O303" s="14">
        <v>1.6312752277126499E-2</v>
      </c>
      <c r="P303" s="14">
        <v>0</v>
      </c>
      <c r="Q303" s="14">
        <v>2.7486219148125199E-2</v>
      </c>
      <c r="R303" s="14"/>
      <c r="S303" s="14">
        <v>2.6315934370263899E-2</v>
      </c>
      <c r="T303" s="14">
        <v>0</v>
      </c>
      <c r="U303" s="14">
        <v>8.7344178400323103E-2</v>
      </c>
      <c r="V303" s="14">
        <v>9.6339232496090804E-2</v>
      </c>
      <c r="W303" s="14">
        <v>0</v>
      </c>
      <c r="X303" s="14">
        <v>0</v>
      </c>
      <c r="Y303" s="14">
        <v>5.16149788570009E-2</v>
      </c>
      <c r="Z303" s="14">
        <v>0</v>
      </c>
      <c r="AA303" s="14">
        <v>0</v>
      </c>
      <c r="AB303" s="14">
        <v>0</v>
      </c>
      <c r="AC303" s="14">
        <v>0</v>
      </c>
      <c r="AD303" s="14">
        <v>0</v>
      </c>
      <c r="AE303" s="14"/>
      <c r="AF303" s="14">
        <v>0</v>
      </c>
      <c r="AG303" s="14">
        <v>0</v>
      </c>
      <c r="AH303" s="14">
        <v>0</v>
      </c>
      <c r="AI303" s="14">
        <v>0</v>
      </c>
      <c r="AJ303" s="14">
        <v>0</v>
      </c>
      <c r="AK303" s="14">
        <v>8.6712209069522497E-2</v>
      </c>
      <c r="AL303" s="14">
        <v>0</v>
      </c>
      <c r="AM303" s="14">
        <v>0</v>
      </c>
      <c r="AN303" s="14">
        <v>0</v>
      </c>
      <c r="AO303" s="14">
        <v>0.10303288653870001</v>
      </c>
      <c r="AP303" s="14">
        <v>0</v>
      </c>
      <c r="AQ303" s="14">
        <v>0</v>
      </c>
      <c r="AR303" s="14">
        <v>0.19577977830314899</v>
      </c>
      <c r="AS303" s="14">
        <v>0</v>
      </c>
      <c r="AT303" s="14">
        <v>0</v>
      </c>
      <c r="AU303" s="14">
        <v>0</v>
      </c>
      <c r="AV303" s="14"/>
      <c r="AW303" s="14">
        <v>1.68351755079038E-2</v>
      </c>
      <c r="AX303" s="14">
        <v>2.4993450396422201E-2</v>
      </c>
      <c r="AY303" s="14"/>
      <c r="AZ303" s="14">
        <v>2.4608805694209899E-2</v>
      </c>
      <c r="BA303" s="14">
        <v>1.66457700568588E-2</v>
      </c>
      <c r="BB303" s="14" t="s">
        <v>98</v>
      </c>
      <c r="BC303" s="14" t="s">
        <v>98</v>
      </c>
      <c r="BD303" s="14" t="s">
        <v>98</v>
      </c>
      <c r="BE303" s="14" t="s">
        <v>98</v>
      </c>
      <c r="BF303" s="14" t="s">
        <v>98</v>
      </c>
      <c r="BG303" s="14"/>
      <c r="BH303" s="14">
        <v>1.30307734649105E-2</v>
      </c>
      <c r="BI303" s="14">
        <v>1.91245401119517E-2</v>
      </c>
      <c r="BJ303" s="14">
        <v>7.8517497701345501E-2</v>
      </c>
      <c r="BK303" s="14"/>
      <c r="BL303" s="14">
        <v>1.3242761199668201E-2</v>
      </c>
      <c r="BM303" s="14">
        <v>4.1141218739975102E-2</v>
      </c>
      <c r="BN303" s="14">
        <v>0</v>
      </c>
      <c r="BO303" s="14">
        <v>0</v>
      </c>
      <c r="BP303" s="14">
        <v>0</v>
      </c>
      <c r="BQ303" s="14"/>
      <c r="BR303" s="14">
        <v>2.9448214484719602E-2</v>
      </c>
      <c r="BS303" s="14">
        <v>2.25599449966617E-2</v>
      </c>
      <c r="BT303" s="14">
        <v>0</v>
      </c>
    </row>
    <row r="304" spans="2:72" x14ac:dyDescent="0.25">
      <c r="B304" t="s">
        <v>228</v>
      </c>
      <c r="C304" s="14">
        <v>0.29067037935590201</v>
      </c>
      <c r="D304" s="14">
        <v>0.33316561540978701</v>
      </c>
      <c r="E304" s="14">
        <v>0.244168894137336</v>
      </c>
      <c r="F304" s="14"/>
      <c r="G304" s="14">
        <v>5.7052122894155399E-2</v>
      </c>
      <c r="H304" s="14">
        <v>0.25580168477030701</v>
      </c>
      <c r="I304" s="14">
        <v>0.19759142052537301</v>
      </c>
      <c r="J304" s="14">
        <v>0.38254679545827402</v>
      </c>
      <c r="K304" s="14">
        <v>0.34504468942727001</v>
      </c>
      <c r="L304" s="14">
        <v>0.52832914280070298</v>
      </c>
      <c r="M304" s="14"/>
      <c r="N304" s="14">
        <v>0.29328217170901599</v>
      </c>
      <c r="O304" s="14">
        <v>0.30060570350043703</v>
      </c>
      <c r="P304" s="14">
        <v>0.20755265428677899</v>
      </c>
      <c r="Q304" s="14">
        <v>0.36522743912494299</v>
      </c>
      <c r="R304" s="14"/>
      <c r="S304" s="14">
        <v>0.25103454249427298</v>
      </c>
      <c r="T304" s="14">
        <v>0.42068294243712201</v>
      </c>
      <c r="U304" s="14">
        <v>0.29010676659602902</v>
      </c>
      <c r="V304" s="14">
        <v>0.19127647347379401</v>
      </c>
      <c r="W304" s="14">
        <v>8.8882987575747599E-2</v>
      </c>
      <c r="X304" s="14">
        <v>0.35762325369362002</v>
      </c>
      <c r="Y304" s="14">
        <v>0.28916035888700498</v>
      </c>
      <c r="Z304" s="14">
        <v>0.296036285428733</v>
      </c>
      <c r="AA304" s="14">
        <v>0.12523551454308501</v>
      </c>
      <c r="AB304" s="14">
        <v>0.38933499260278598</v>
      </c>
      <c r="AC304" s="14">
        <v>0.17087220789426799</v>
      </c>
      <c r="AD304" s="14">
        <v>0.70903307760906897</v>
      </c>
      <c r="AE304" s="14"/>
      <c r="AF304" s="14">
        <v>0.60808113905775796</v>
      </c>
      <c r="AG304" s="14">
        <v>0.59974235662719799</v>
      </c>
      <c r="AH304" s="14">
        <v>0.44032699461233699</v>
      </c>
      <c r="AI304" s="14">
        <v>0.34160310082192802</v>
      </c>
      <c r="AJ304" s="14">
        <v>0.19571992628846299</v>
      </c>
      <c r="AK304" s="14">
        <v>9.2473948089897701E-2</v>
      </c>
      <c r="AL304" s="14">
        <v>0.35674136023767899</v>
      </c>
      <c r="AM304" s="14">
        <v>0.30124848875649801</v>
      </c>
      <c r="AN304" s="14">
        <v>0.33467792414679798</v>
      </c>
      <c r="AO304" s="14">
        <v>8.3494123066486001E-2</v>
      </c>
      <c r="AP304" s="14">
        <v>0.24175176210024499</v>
      </c>
      <c r="AQ304" s="14">
        <v>0.28782866832229198</v>
      </c>
      <c r="AR304" s="14">
        <v>0.476485324403706</v>
      </c>
      <c r="AS304" s="14">
        <v>0</v>
      </c>
      <c r="AT304" s="14">
        <v>0.31434490884017602</v>
      </c>
      <c r="AU304" s="14">
        <v>0.402230660655502</v>
      </c>
      <c r="AV304" s="14"/>
      <c r="AW304" s="14">
        <v>0.23771725711891101</v>
      </c>
      <c r="AX304" s="14">
        <v>0.37466263252835802</v>
      </c>
      <c r="AY304" s="14"/>
      <c r="AZ304" s="14">
        <v>0.35309234129983802</v>
      </c>
      <c r="BA304" s="14">
        <v>0.245479507161001</v>
      </c>
      <c r="BB304" s="14" t="s">
        <v>98</v>
      </c>
      <c r="BC304" s="14" t="s">
        <v>98</v>
      </c>
      <c r="BD304" s="14" t="s">
        <v>98</v>
      </c>
      <c r="BE304" s="14" t="s">
        <v>98</v>
      </c>
      <c r="BF304" s="14" t="s">
        <v>98</v>
      </c>
      <c r="BG304" s="14"/>
      <c r="BH304" s="14">
        <v>0.388923265355827</v>
      </c>
      <c r="BI304" s="14">
        <v>0.25698183010126402</v>
      </c>
      <c r="BJ304" s="14">
        <v>0.223508043429853</v>
      </c>
      <c r="BK304" s="14"/>
      <c r="BL304" s="14">
        <v>0.40164632583438398</v>
      </c>
      <c r="BM304" s="14">
        <v>0.17299357951682501</v>
      </c>
      <c r="BN304" s="14">
        <v>0.23721872461798499</v>
      </c>
      <c r="BO304" s="14">
        <v>0</v>
      </c>
      <c r="BP304" s="14">
        <v>0.23486347988818199</v>
      </c>
      <c r="BQ304" s="14"/>
      <c r="BR304" s="14">
        <v>0.21936640789895001</v>
      </c>
      <c r="BS304" s="14">
        <v>0.26960103512690198</v>
      </c>
      <c r="BT304" s="14">
        <v>0.25507159673819801</v>
      </c>
    </row>
    <row r="305" spans="2:72" x14ac:dyDescent="0.2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row>
    <row r="306" spans="2:72" x14ac:dyDescent="0.25">
      <c r="B306" s="6" t="s">
        <v>231</v>
      </c>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row>
    <row r="307" spans="2:72" x14ac:dyDescent="0.25">
      <c r="B307" s="23" t="s">
        <v>232</v>
      </c>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row>
    <row r="308" spans="2:72" x14ac:dyDescent="0.25">
      <c r="B308" t="s">
        <v>218</v>
      </c>
      <c r="C308" s="14">
        <v>0.27324905815762301</v>
      </c>
      <c r="D308" s="14">
        <v>0.22469217016106199</v>
      </c>
      <c r="E308" s="14">
        <v>0.31991852706534002</v>
      </c>
      <c r="F308" s="14"/>
      <c r="G308" s="14">
        <v>0.29034349106590301</v>
      </c>
      <c r="H308" s="14">
        <v>0.44712755320446501</v>
      </c>
      <c r="I308" s="14">
        <v>0.38507425755876001</v>
      </c>
      <c r="J308" s="14">
        <v>0.28568769134831501</v>
      </c>
      <c r="K308" s="14">
        <v>0.23057341766426101</v>
      </c>
      <c r="L308" s="14">
        <v>0.17973638321204599</v>
      </c>
      <c r="M308" s="14"/>
      <c r="N308" s="14">
        <v>0.241521297041769</v>
      </c>
      <c r="O308" s="14">
        <v>0.386089976228979</v>
      </c>
      <c r="P308" s="14">
        <v>0.17520570372521099</v>
      </c>
      <c r="Q308" s="14">
        <v>0.30197269131717802</v>
      </c>
      <c r="R308" s="14"/>
      <c r="S308" s="14">
        <v>0.250463607492171</v>
      </c>
      <c r="T308" s="14">
        <v>0.18975107124868701</v>
      </c>
      <c r="U308" s="14">
        <v>0.16343861332016299</v>
      </c>
      <c r="V308" s="14">
        <v>0.32520156112667498</v>
      </c>
      <c r="W308" s="14">
        <v>0.38179305063063002</v>
      </c>
      <c r="X308" s="14">
        <v>0.29315850498899299</v>
      </c>
      <c r="Y308" s="14">
        <v>0.323619788467297</v>
      </c>
      <c r="Z308" s="14">
        <v>0.14276893523925099</v>
      </c>
      <c r="AA308" s="14">
        <v>0.38234640573457201</v>
      </c>
      <c r="AB308" s="14">
        <v>0.324381905522937</v>
      </c>
      <c r="AC308" s="14">
        <v>0.29730067523256898</v>
      </c>
      <c r="AD308" s="14">
        <v>0</v>
      </c>
      <c r="AE308" s="14"/>
      <c r="AF308" s="14">
        <v>0.63210490970093003</v>
      </c>
      <c r="AG308" s="14">
        <v>0.30207284816158703</v>
      </c>
      <c r="AH308" s="14">
        <v>0.24766040479825899</v>
      </c>
      <c r="AI308" s="14">
        <v>0.172617429721521</v>
      </c>
      <c r="AJ308" s="14">
        <v>0.32774889845703897</v>
      </c>
      <c r="AK308" s="14">
        <v>0.34836932925337399</v>
      </c>
      <c r="AL308" s="14">
        <v>0.369743021507765</v>
      </c>
      <c r="AM308" s="14">
        <v>0.23673670244578099</v>
      </c>
      <c r="AN308" s="14">
        <v>0.33842159718992498</v>
      </c>
      <c r="AO308" s="14">
        <v>0.23799517953792099</v>
      </c>
      <c r="AP308" s="14">
        <v>0.355882772917886</v>
      </c>
      <c r="AQ308" s="14">
        <v>0.16564629491999999</v>
      </c>
      <c r="AR308" s="14">
        <v>0</v>
      </c>
      <c r="AS308" s="14">
        <v>0.40893610766559602</v>
      </c>
      <c r="AT308" s="14">
        <v>0.21458620294932601</v>
      </c>
      <c r="AU308" s="14">
        <v>0.205462476340349</v>
      </c>
      <c r="AV308" s="14"/>
      <c r="AW308" s="14">
        <v>0.28000330215691499</v>
      </c>
      <c r="AX308" s="14">
        <v>0.25977505957052799</v>
      </c>
      <c r="AY308" s="14"/>
      <c r="AZ308" s="14">
        <v>0.20246780957958399</v>
      </c>
      <c r="BA308" s="14">
        <v>0.37334504993620898</v>
      </c>
      <c r="BB308" s="14" t="s">
        <v>98</v>
      </c>
      <c r="BC308" s="14" t="s">
        <v>98</v>
      </c>
      <c r="BD308" s="14" t="s">
        <v>98</v>
      </c>
      <c r="BE308" s="14" t="s">
        <v>98</v>
      </c>
      <c r="BF308" s="14" t="s">
        <v>98</v>
      </c>
      <c r="BG308" s="14"/>
      <c r="BH308" s="14">
        <v>0.27915419975073202</v>
      </c>
      <c r="BI308" s="14">
        <v>0.26213374676304801</v>
      </c>
      <c r="BJ308" s="14">
        <v>0.36536280516896502</v>
      </c>
      <c r="BK308" s="14"/>
      <c r="BL308" s="14">
        <v>0.22531388137052299</v>
      </c>
      <c r="BM308" s="14">
        <v>0.36529332371235002</v>
      </c>
      <c r="BN308" s="14">
        <v>0.25465074746433197</v>
      </c>
      <c r="BO308" s="14">
        <v>0.18557204690089399</v>
      </c>
      <c r="BP308" s="14">
        <v>0.26815213151177297</v>
      </c>
      <c r="BQ308" s="14"/>
      <c r="BR308" s="14">
        <v>0.198549262212495</v>
      </c>
      <c r="BS308" s="14">
        <v>0.35957233310312903</v>
      </c>
      <c r="BT308" s="14">
        <v>0.165275925261891</v>
      </c>
    </row>
    <row r="309" spans="2:72" x14ac:dyDescent="0.25">
      <c r="B309" t="s">
        <v>220</v>
      </c>
      <c r="C309" s="14">
        <v>0.220167241088808</v>
      </c>
      <c r="D309" s="14">
        <v>0.220735733217297</v>
      </c>
      <c r="E309" s="14">
        <v>0.21962084639982599</v>
      </c>
      <c r="F309" s="14"/>
      <c r="G309" s="14">
        <v>0.13651702931318399</v>
      </c>
      <c r="H309" s="14">
        <v>9.2629292389872497E-2</v>
      </c>
      <c r="I309" s="14">
        <v>0.196067383121342</v>
      </c>
      <c r="J309" s="14">
        <v>0.25369529556402598</v>
      </c>
      <c r="K309" s="14">
        <v>0.23714563869420299</v>
      </c>
      <c r="L309" s="14">
        <v>0.25825906390070602</v>
      </c>
      <c r="M309" s="14"/>
      <c r="N309" s="14">
        <v>0.23415864238547801</v>
      </c>
      <c r="O309" s="14">
        <v>0.195606112617841</v>
      </c>
      <c r="P309" s="14">
        <v>0.21835773415045001</v>
      </c>
      <c r="Q309" s="14">
        <v>0.22446386046069999</v>
      </c>
      <c r="R309" s="14"/>
      <c r="S309" s="14">
        <v>0.15316148595597601</v>
      </c>
      <c r="T309" s="14">
        <v>0.239593340709438</v>
      </c>
      <c r="U309" s="14">
        <v>0.25969495053951203</v>
      </c>
      <c r="V309" s="14">
        <v>0.238489557691383</v>
      </c>
      <c r="W309" s="14">
        <v>0.22654261324449099</v>
      </c>
      <c r="X309" s="14">
        <v>0.237117769384808</v>
      </c>
      <c r="Y309" s="14">
        <v>0.348052748375415</v>
      </c>
      <c r="Z309" s="14">
        <v>0.31781258375619598</v>
      </c>
      <c r="AA309" s="14">
        <v>0.17183474449049799</v>
      </c>
      <c r="AB309" s="14">
        <v>0.176299037229319</v>
      </c>
      <c r="AC309" s="14">
        <v>0.15347845588477199</v>
      </c>
      <c r="AD309" s="14">
        <v>0.23046479366941999</v>
      </c>
      <c r="AE309" s="14"/>
      <c r="AF309" s="14">
        <v>0</v>
      </c>
      <c r="AG309" s="14">
        <v>0.33746067446226502</v>
      </c>
      <c r="AH309" s="14">
        <v>0.27661974031243097</v>
      </c>
      <c r="AI309" s="14">
        <v>0.410447791105022</v>
      </c>
      <c r="AJ309" s="14">
        <v>0.103531452972664</v>
      </c>
      <c r="AK309" s="14">
        <v>0.212652798163465</v>
      </c>
      <c r="AL309" s="14">
        <v>0.138503652973229</v>
      </c>
      <c r="AM309" s="14">
        <v>0.186761473198224</v>
      </c>
      <c r="AN309" s="14">
        <v>0.174182823667279</v>
      </c>
      <c r="AO309" s="14">
        <v>0.26880805169021399</v>
      </c>
      <c r="AP309" s="14">
        <v>0.17274457242991301</v>
      </c>
      <c r="AQ309" s="14">
        <v>0.158430345456196</v>
      </c>
      <c r="AR309" s="14">
        <v>0.42230815953443102</v>
      </c>
      <c r="AS309" s="14">
        <v>0.18851751751559601</v>
      </c>
      <c r="AT309" s="14">
        <v>0.212362116891466</v>
      </c>
      <c r="AU309" s="14">
        <v>0.27528372981670102</v>
      </c>
      <c r="AV309" s="14"/>
      <c r="AW309" s="14">
        <v>0.20912965758590901</v>
      </c>
      <c r="AX309" s="14">
        <v>0.242186046530039</v>
      </c>
      <c r="AY309" s="14"/>
      <c r="AZ309" s="14">
        <v>0.245774049257385</v>
      </c>
      <c r="BA309" s="14">
        <v>0.18395512401811601</v>
      </c>
      <c r="BB309" s="14" t="s">
        <v>98</v>
      </c>
      <c r="BC309" s="14" t="s">
        <v>98</v>
      </c>
      <c r="BD309" s="14" t="s">
        <v>98</v>
      </c>
      <c r="BE309" s="14" t="s">
        <v>98</v>
      </c>
      <c r="BF309" s="14" t="s">
        <v>98</v>
      </c>
      <c r="BG309" s="14"/>
      <c r="BH309" s="14">
        <v>0.24280359322026901</v>
      </c>
      <c r="BI309" s="14">
        <v>0.23468401241061401</v>
      </c>
      <c r="BJ309" s="14">
        <v>2.90729353627746E-2</v>
      </c>
      <c r="BK309" s="14"/>
      <c r="BL309" s="14">
        <v>0.22222141111489799</v>
      </c>
      <c r="BM309" s="14">
        <v>0.27615483522686401</v>
      </c>
      <c r="BN309" s="14">
        <v>0.10247774043461</v>
      </c>
      <c r="BO309" s="14">
        <v>0.21089716974919401</v>
      </c>
      <c r="BP309" s="14">
        <v>7.0089377927011795E-2</v>
      </c>
      <c r="BQ309" s="14"/>
      <c r="BR309" s="14">
        <v>0.177927561396308</v>
      </c>
      <c r="BS309" s="14">
        <v>0.24907740723841701</v>
      </c>
      <c r="BT309" s="14">
        <v>0.26638101104078399</v>
      </c>
    </row>
    <row r="310" spans="2:72" x14ac:dyDescent="0.25">
      <c r="B310" t="s">
        <v>224</v>
      </c>
      <c r="C310" s="14">
        <v>0.11033366235947301</v>
      </c>
      <c r="D310" s="14">
        <v>0.16363799258255499</v>
      </c>
      <c r="E310" s="14">
        <v>5.9101285561168698E-2</v>
      </c>
      <c r="F310" s="14"/>
      <c r="G310" s="14">
        <v>5.9238306251334201E-2</v>
      </c>
      <c r="H310" s="14">
        <v>0.23301560238476701</v>
      </c>
      <c r="I310" s="14">
        <v>8.4409000627940906E-2</v>
      </c>
      <c r="J310" s="14">
        <v>0.12957782576497201</v>
      </c>
      <c r="K310" s="14">
        <v>8.5399615750803307E-2</v>
      </c>
      <c r="L310" s="14">
        <v>9.9613627247030101E-2</v>
      </c>
      <c r="M310" s="14"/>
      <c r="N310" s="14">
        <v>0.12066918988069</v>
      </c>
      <c r="O310" s="14">
        <v>0.108848184459626</v>
      </c>
      <c r="P310" s="14">
        <v>0.106209529803849</v>
      </c>
      <c r="Q310" s="14">
        <v>0.10099977635928099</v>
      </c>
      <c r="R310" s="14"/>
      <c r="S310" s="14">
        <v>0.198575865379719</v>
      </c>
      <c r="T310" s="14">
        <v>5.3265573966506101E-2</v>
      </c>
      <c r="U310" s="14">
        <v>0.10172182219574299</v>
      </c>
      <c r="V310" s="14">
        <v>6.2066048171464598E-2</v>
      </c>
      <c r="W310" s="14">
        <v>0.167697533790689</v>
      </c>
      <c r="X310" s="14">
        <v>8.6627777953520696E-2</v>
      </c>
      <c r="Y310" s="14">
        <v>0.14083931241577</v>
      </c>
      <c r="Z310" s="14">
        <v>8.3151971062457294E-2</v>
      </c>
      <c r="AA310" s="14">
        <v>5.4894341285932902E-2</v>
      </c>
      <c r="AB310" s="14">
        <v>0.165654614242424</v>
      </c>
      <c r="AC310" s="14">
        <v>3.1763135826644001E-2</v>
      </c>
      <c r="AD310" s="14">
        <v>0</v>
      </c>
      <c r="AE310" s="14"/>
      <c r="AF310" s="14">
        <v>0</v>
      </c>
      <c r="AG310" s="14">
        <v>0.145784397336234</v>
      </c>
      <c r="AH310" s="14">
        <v>8.8901024244260607E-2</v>
      </c>
      <c r="AI310" s="14">
        <v>0</v>
      </c>
      <c r="AJ310" s="14">
        <v>0.176282407398066</v>
      </c>
      <c r="AK310" s="14">
        <v>0.134605486520323</v>
      </c>
      <c r="AL310" s="14">
        <v>0.19885533541653999</v>
      </c>
      <c r="AM310" s="14">
        <v>7.8641867767484303E-2</v>
      </c>
      <c r="AN310" s="14">
        <v>3.1957044936689598E-2</v>
      </c>
      <c r="AO310" s="14">
        <v>0.104021949513619</v>
      </c>
      <c r="AP310" s="14">
        <v>7.99100887999286E-2</v>
      </c>
      <c r="AQ310" s="14">
        <v>7.7290444220504503E-2</v>
      </c>
      <c r="AR310" s="14">
        <v>0.17094113108227599</v>
      </c>
      <c r="AS310" s="14">
        <v>0</v>
      </c>
      <c r="AT310" s="14">
        <v>0.25881442897340201</v>
      </c>
      <c r="AU310" s="14">
        <v>0.13476153128912699</v>
      </c>
      <c r="AV310" s="14"/>
      <c r="AW310" s="14">
        <v>0.110068052906182</v>
      </c>
      <c r="AX310" s="14">
        <v>0.110863524976033</v>
      </c>
      <c r="AY310" s="14"/>
      <c r="AZ310" s="14">
        <v>9.52221468265049E-2</v>
      </c>
      <c r="BA310" s="14">
        <v>0.13170375917094901</v>
      </c>
      <c r="BB310" s="14" t="s">
        <v>98</v>
      </c>
      <c r="BC310" s="14" t="s">
        <v>98</v>
      </c>
      <c r="BD310" s="14" t="s">
        <v>98</v>
      </c>
      <c r="BE310" s="14" t="s">
        <v>98</v>
      </c>
      <c r="BF310" s="14" t="s">
        <v>98</v>
      </c>
      <c r="BG310" s="14"/>
      <c r="BH310" s="14">
        <v>0.121384909886221</v>
      </c>
      <c r="BI310" s="14">
        <v>9.6368926021889303E-2</v>
      </c>
      <c r="BJ310" s="14">
        <v>0.123974623931279</v>
      </c>
      <c r="BK310" s="14"/>
      <c r="BL310" s="14">
        <v>0.10949510772007701</v>
      </c>
      <c r="BM310" s="14">
        <v>0.10245408228196599</v>
      </c>
      <c r="BN310" s="14">
        <v>0.14557889631891399</v>
      </c>
      <c r="BO310" s="14">
        <v>0</v>
      </c>
      <c r="BP310" s="14">
        <v>0.12099480814885701</v>
      </c>
      <c r="BQ310" s="14"/>
      <c r="BR310" s="14">
        <v>0.11799915214602</v>
      </c>
      <c r="BS310" s="14">
        <v>0.11995025464433</v>
      </c>
      <c r="BT310" s="14">
        <v>4.5314187024183002E-2</v>
      </c>
    </row>
    <row r="311" spans="2:72" x14ac:dyDescent="0.25">
      <c r="B311" t="s">
        <v>219</v>
      </c>
      <c r="C311" s="14">
        <v>0.108347774765837</v>
      </c>
      <c r="D311" s="14">
        <v>0.105593971989883</v>
      </c>
      <c r="E311" s="14">
        <v>0.11099453649899201</v>
      </c>
      <c r="F311" s="14"/>
      <c r="G311" s="14">
        <v>0.22222935353352399</v>
      </c>
      <c r="H311" s="14">
        <v>0.26365809174256299</v>
      </c>
      <c r="I311" s="14">
        <v>9.6270553826184893E-2</v>
      </c>
      <c r="J311" s="14">
        <v>0.12229376325423801</v>
      </c>
      <c r="K311" s="14">
        <v>9.9579501256475994E-2</v>
      </c>
      <c r="L311" s="14">
        <v>3.3637902777234101E-2</v>
      </c>
      <c r="M311" s="14"/>
      <c r="N311" s="14">
        <v>0.150624542362155</v>
      </c>
      <c r="O311" s="14">
        <v>0.10030792184944599</v>
      </c>
      <c r="P311" s="14">
        <v>8.3408311583654998E-2</v>
      </c>
      <c r="Q311" s="14">
        <v>7.4266126492640597E-2</v>
      </c>
      <c r="R311" s="14"/>
      <c r="S311" s="14">
        <v>0.109469729068363</v>
      </c>
      <c r="T311" s="14">
        <v>9.1173350246269894E-2</v>
      </c>
      <c r="U311" s="14">
        <v>0.175376683742856</v>
      </c>
      <c r="V311" s="14">
        <v>0.169670843629529</v>
      </c>
      <c r="W311" s="14">
        <v>0.126438819031404</v>
      </c>
      <c r="X311" s="14">
        <v>5.3915034375715397E-2</v>
      </c>
      <c r="Y311" s="14">
        <v>0.105209050106993</v>
      </c>
      <c r="Z311" s="14">
        <v>0.12911997999486599</v>
      </c>
      <c r="AA311" s="14">
        <v>0.16841359163285599</v>
      </c>
      <c r="AB311" s="14">
        <v>5.1873470084260902E-2</v>
      </c>
      <c r="AC311" s="14">
        <v>4.5314325442810402E-2</v>
      </c>
      <c r="AD311" s="14">
        <v>0</v>
      </c>
      <c r="AE311" s="14"/>
      <c r="AF311" s="14">
        <v>0</v>
      </c>
      <c r="AG311" s="14">
        <v>0.17456738056527399</v>
      </c>
      <c r="AH311" s="14">
        <v>0.10546653328484699</v>
      </c>
      <c r="AI311" s="14">
        <v>3.2759768774753999E-2</v>
      </c>
      <c r="AJ311" s="14">
        <v>7.4934060518118295E-2</v>
      </c>
      <c r="AK311" s="14">
        <v>5.5943722049748797E-2</v>
      </c>
      <c r="AL311" s="14">
        <v>0.13955945615281701</v>
      </c>
      <c r="AM311" s="14">
        <v>6.7538623579679005E-2</v>
      </c>
      <c r="AN311" s="14">
        <v>0.17107676830483601</v>
      </c>
      <c r="AO311" s="14">
        <v>5.61568193072974E-2</v>
      </c>
      <c r="AP311" s="14">
        <v>0.114505613503433</v>
      </c>
      <c r="AQ311" s="14">
        <v>0.20930440796486</v>
      </c>
      <c r="AR311" s="14">
        <v>0.14437669285865101</v>
      </c>
      <c r="AS311" s="14">
        <v>0.40288017933160197</v>
      </c>
      <c r="AT311" s="14">
        <v>0.225249985941294</v>
      </c>
      <c r="AU311" s="14">
        <v>7.0024055628520501E-2</v>
      </c>
      <c r="AV311" s="14"/>
      <c r="AW311" s="14">
        <v>8.4646609653075494E-2</v>
      </c>
      <c r="AX311" s="14">
        <v>0.155629078976248</v>
      </c>
      <c r="AY311" s="14"/>
      <c r="AZ311" s="14">
        <v>9.2486405389883494E-2</v>
      </c>
      <c r="BA311" s="14">
        <v>0.13077828468969199</v>
      </c>
      <c r="BB311" s="14" t="s">
        <v>98</v>
      </c>
      <c r="BC311" s="14" t="s">
        <v>98</v>
      </c>
      <c r="BD311" s="14" t="s">
        <v>98</v>
      </c>
      <c r="BE311" s="14" t="s">
        <v>98</v>
      </c>
      <c r="BF311" s="14" t="s">
        <v>98</v>
      </c>
      <c r="BG311" s="14"/>
      <c r="BH311" s="14">
        <v>0.11799682112910399</v>
      </c>
      <c r="BI311" s="14">
        <v>9.17375573029936E-2</v>
      </c>
      <c r="BJ311" s="14">
        <v>0.108334806345049</v>
      </c>
      <c r="BK311" s="14"/>
      <c r="BL311" s="14">
        <v>9.0643475911393906E-2</v>
      </c>
      <c r="BM311" s="14">
        <v>0.109894792322368</v>
      </c>
      <c r="BN311" s="14">
        <v>0.13662649412184399</v>
      </c>
      <c r="BO311" s="14">
        <v>0.18812960987077401</v>
      </c>
      <c r="BP311" s="14">
        <v>7.7998174736988404E-2</v>
      </c>
      <c r="BQ311" s="14"/>
      <c r="BR311" s="14">
        <v>9.2476398377804206E-2</v>
      </c>
      <c r="BS311" s="14">
        <v>0.133254257992378</v>
      </c>
      <c r="BT311" s="14">
        <v>8.31907753009936E-2</v>
      </c>
    </row>
    <row r="312" spans="2:72" x14ac:dyDescent="0.25">
      <c r="B312" t="s">
        <v>222</v>
      </c>
      <c r="C312" s="14">
        <v>9.3218703762097399E-2</v>
      </c>
      <c r="D312" s="14">
        <v>0.106964915960662</v>
      </c>
      <c r="E312" s="14">
        <v>8.0006810470146197E-2</v>
      </c>
      <c r="F312" s="14"/>
      <c r="G312" s="14">
        <v>7.1749812587208195E-2</v>
      </c>
      <c r="H312" s="14">
        <v>0.172358429124748</v>
      </c>
      <c r="I312" s="14">
        <v>0.13588438151833299</v>
      </c>
      <c r="J312" s="14">
        <v>9.5522343812552202E-2</v>
      </c>
      <c r="K312" s="14">
        <v>5.6497644187170598E-2</v>
      </c>
      <c r="L312" s="14">
        <v>7.7401537530351006E-2</v>
      </c>
      <c r="M312" s="14"/>
      <c r="N312" s="14">
        <v>8.9641927527119705E-2</v>
      </c>
      <c r="O312" s="14">
        <v>9.5725735891057706E-2</v>
      </c>
      <c r="P312" s="14">
        <v>0.124781375180032</v>
      </c>
      <c r="Q312" s="14">
        <v>5.8547091205057397E-2</v>
      </c>
      <c r="R312" s="14"/>
      <c r="S312" s="14">
        <v>0.15520809022447299</v>
      </c>
      <c r="T312" s="14">
        <v>4.3934161129366801E-2</v>
      </c>
      <c r="U312" s="14">
        <v>0.11468205970109301</v>
      </c>
      <c r="V312" s="14">
        <v>3.2522691762014097E-2</v>
      </c>
      <c r="W312" s="14">
        <v>0.132091190552245</v>
      </c>
      <c r="X312" s="14">
        <v>0.17001619494850201</v>
      </c>
      <c r="Y312" s="14">
        <v>7.25261457301319E-2</v>
      </c>
      <c r="Z312" s="14">
        <v>0</v>
      </c>
      <c r="AA312" s="14">
        <v>5.1839351969197402E-2</v>
      </c>
      <c r="AB312" s="14">
        <v>0.100956430052885</v>
      </c>
      <c r="AC312" s="14">
        <v>6.3344060586623202E-2</v>
      </c>
      <c r="AD312" s="14">
        <v>0</v>
      </c>
      <c r="AE312" s="14"/>
      <c r="AF312" s="14">
        <v>0</v>
      </c>
      <c r="AG312" s="14">
        <v>6.9616726876397195E-2</v>
      </c>
      <c r="AH312" s="14">
        <v>0.144963570669459</v>
      </c>
      <c r="AI312" s="14">
        <v>3.1568460052893703E-2</v>
      </c>
      <c r="AJ312" s="14">
        <v>2.5544926500728201E-2</v>
      </c>
      <c r="AK312" s="14">
        <v>0</v>
      </c>
      <c r="AL312" s="14">
        <v>0.13900547377619099</v>
      </c>
      <c r="AM312" s="14">
        <v>0.16456531292395399</v>
      </c>
      <c r="AN312" s="14">
        <v>7.4022220374315897E-2</v>
      </c>
      <c r="AO312" s="14">
        <v>5.2502599655143298E-2</v>
      </c>
      <c r="AP312" s="14">
        <v>6.0685405157477099E-2</v>
      </c>
      <c r="AQ312" s="14">
        <v>0.23386405616616501</v>
      </c>
      <c r="AR312" s="14">
        <v>0.18292872783845401</v>
      </c>
      <c r="AS312" s="14">
        <v>0.12250664131714301</v>
      </c>
      <c r="AT312" s="14">
        <v>0.17213147323030401</v>
      </c>
      <c r="AU312" s="14">
        <v>0</v>
      </c>
      <c r="AV312" s="14"/>
      <c r="AW312" s="14">
        <v>9.8956319232526693E-2</v>
      </c>
      <c r="AX312" s="14">
        <v>8.1772770990055907E-2</v>
      </c>
      <c r="AY312" s="14"/>
      <c r="AZ312" s="14">
        <v>8.0928810523587497E-2</v>
      </c>
      <c r="BA312" s="14">
        <v>0.11059857593552</v>
      </c>
      <c r="BB312" s="14" t="s">
        <v>98</v>
      </c>
      <c r="BC312" s="14" t="s">
        <v>98</v>
      </c>
      <c r="BD312" s="14" t="s">
        <v>98</v>
      </c>
      <c r="BE312" s="14" t="s">
        <v>98</v>
      </c>
      <c r="BF312" s="14" t="s">
        <v>98</v>
      </c>
      <c r="BG312" s="14"/>
      <c r="BH312" s="14">
        <v>7.9248636924005203E-2</v>
      </c>
      <c r="BI312" s="14">
        <v>0.105102560476265</v>
      </c>
      <c r="BJ312" s="14">
        <v>0.13809454464041901</v>
      </c>
      <c r="BK312" s="14"/>
      <c r="BL312" s="14">
        <v>0.121101200677912</v>
      </c>
      <c r="BM312" s="14">
        <v>6.7997431305945905E-2</v>
      </c>
      <c r="BN312" s="14">
        <v>0.110779439130955</v>
      </c>
      <c r="BO312" s="14">
        <v>0.15188349198764001</v>
      </c>
      <c r="BP312" s="14">
        <v>0.134805166177142</v>
      </c>
      <c r="BQ312" s="14"/>
      <c r="BR312" s="14">
        <v>0.15063918975981</v>
      </c>
      <c r="BS312" s="14">
        <v>8.5296733672994701E-2</v>
      </c>
      <c r="BT312" s="14">
        <v>7.4560973595248395E-2</v>
      </c>
    </row>
    <row r="313" spans="2:72" x14ac:dyDescent="0.25">
      <c r="B313" t="s">
        <v>221</v>
      </c>
      <c r="C313" s="14">
        <v>7.2379315436240099E-2</v>
      </c>
      <c r="D313" s="14">
        <v>9.4437276949704801E-2</v>
      </c>
      <c r="E313" s="14">
        <v>5.1178752725277499E-2</v>
      </c>
      <c r="F313" s="14"/>
      <c r="G313" s="14">
        <v>0.183323328359214</v>
      </c>
      <c r="H313" s="14">
        <v>0.11917470049349201</v>
      </c>
      <c r="I313" s="14">
        <v>0.15076787969685901</v>
      </c>
      <c r="J313" s="14">
        <v>6.2812299310871206E-2</v>
      </c>
      <c r="K313" s="14">
        <v>5.8710562106248997E-2</v>
      </c>
      <c r="L313" s="14">
        <v>9.9788752316164898E-3</v>
      </c>
      <c r="M313" s="14"/>
      <c r="N313" s="14">
        <v>9.3289413745528793E-2</v>
      </c>
      <c r="O313" s="14">
        <v>6.9435437050118107E-2</v>
      </c>
      <c r="P313" s="14">
        <v>6.6245118389127E-2</v>
      </c>
      <c r="Q313" s="14">
        <v>4.6600565026317403E-2</v>
      </c>
      <c r="R313" s="14"/>
      <c r="S313" s="14">
        <v>0.13948865306250899</v>
      </c>
      <c r="T313" s="14">
        <v>0.14904309383601</v>
      </c>
      <c r="U313" s="14">
        <v>1.9034480239782801E-2</v>
      </c>
      <c r="V313" s="14">
        <v>0</v>
      </c>
      <c r="W313" s="14">
        <v>0</v>
      </c>
      <c r="X313" s="14">
        <v>5.7501030028812398E-2</v>
      </c>
      <c r="Y313" s="14">
        <v>3.06945909399641E-2</v>
      </c>
      <c r="Z313" s="14">
        <v>0.22850764628164699</v>
      </c>
      <c r="AA313" s="14">
        <v>6.2687274985953403E-2</v>
      </c>
      <c r="AB313" s="14">
        <v>2.4294468372178399E-2</v>
      </c>
      <c r="AC313" s="14">
        <v>3.3549384938444601E-2</v>
      </c>
      <c r="AD313" s="14">
        <v>0.225529668588583</v>
      </c>
      <c r="AE313" s="14"/>
      <c r="AF313" s="14">
        <v>0</v>
      </c>
      <c r="AG313" s="14">
        <v>0</v>
      </c>
      <c r="AH313" s="14">
        <v>2.8574723513415601E-2</v>
      </c>
      <c r="AI313" s="14">
        <v>6.2921641071184503E-2</v>
      </c>
      <c r="AJ313" s="14">
        <v>3.2661578074148399E-2</v>
      </c>
      <c r="AK313" s="14">
        <v>0.11791652929206101</v>
      </c>
      <c r="AL313" s="14">
        <v>3.6427709058950902E-2</v>
      </c>
      <c r="AM313" s="14">
        <v>8.6261277612834295E-2</v>
      </c>
      <c r="AN313" s="14">
        <v>0</v>
      </c>
      <c r="AO313" s="14">
        <v>0</v>
      </c>
      <c r="AP313" s="14">
        <v>8.8696154963948698E-2</v>
      </c>
      <c r="AQ313" s="14">
        <v>0.226109291532686</v>
      </c>
      <c r="AR313" s="14">
        <v>0.100010426502569</v>
      </c>
      <c r="AS313" s="14">
        <v>0.44563335237533402</v>
      </c>
      <c r="AT313" s="14">
        <v>5.6852793207670803E-2</v>
      </c>
      <c r="AU313" s="14">
        <v>6.4526211780149903E-2</v>
      </c>
      <c r="AV313" s="14"/>
      <c r="AW313" s="14">
        <v>7.1319602550084904E-2</v>
      </c>
      <c r="AX313" s="14">
        <v>7.4493329962851504E-2</v>
      </c>
      <c r="AY313" s="14"/>
      <c r="AZ313" s="14">
        <v>4.5839843967838897E-2</v>
      </c>
      <c r="BA313" s="14">
        <v>0.109910367392468</v>
      </c>
      <c r="BB313" s="14" t="s">
        <v>98</v>
      </c>
      <c r="BC313" s="14" t="s">
        <v>98</v>
      </c>
      <c r="BD313" s="14" t="s">
        <v>98</v>
      </c>
      <c r="BE313" s="14" t="s">
        <v>98</v>
      </c>
      <c r="BF313" s="14" t="s">
        <v>98</v>
      </c>
      <c r="BG313" s="14"/>
      <c r="BH313" s="14">
        <v>5.2798937308893297E-2</v>
      </c>
      <c r="BI313" s="14">
        <v>8.7862833214156305E-2</v>
      </c>
      <c r="BJ313" s="14">
        <v>4.4712752949004599E-2</v>
      </c>
      <c r="BK313" s="14"/>
      <c r="BL313" s="14">
        <v>7.6125166253319596E-2</v>
      </c>
      <c r="BM313" s="14">
        <v>7.6902325045172595E-2</v>
      </c>
      <c r="BN313" s="14">
        <v>7.1747783737320298E-2</v>
      </c>
      <c r="BO313" s="14">
        <v>0</v>
      </c>
      <c r="BP313" s="14">
        <v>4.2996633411868601E-2</v>
      </c>
      <c r="BQ313" s="14"/>
      <c r="BR313" s="14">
        <v>0.104306884160972</v>
      </c>
      <c r="BS313" s="14">
        <v>7.6716877515214194E-2</v>
      </c>
      <c r="BT313" s="14">
        <v>8.6843374526410097E-2</v>
      </c>
    </row>
    <row r="314" spans="2:72" x14ac:dyDescent="0.25">
      <c r="B314" t="s">
        <v>225</v>
      </c>
      <c r="C314" s="14">
        <v>6.9491763165839507E-2</v>
      </c>
      <c r="D314" s="14">
        <v>4.9069155088888303E-2</v>
      </c>
      <c r="E314" s="14">
        <v>8.91205390612239E-2</v>
      </c>
      <c r="F314" s="14"/>
      <c r="G314" s="14">
        <v>0.35009902861994102</v>
      </c>
      <c r="H314" s="14">
        <v>6.9417197646249901E-2</v>
      </c>
      <c r="I314" s="14">
        <v>6.09424280979202E-2</v>
      </c>
      <c r="J314" s="14">
        <v>4.6196335018432198E-2</v>
      </c>
      <c r="K314" s="14">
        <v>2.2220771432807599E-2</v>
      </c>
      <c r="L314" s="14">
        <v>6.55027311981497E-2</v>
      </c>
      <c r="M314" s="14"/>
      <c r="N314" s="14">
        <v>6.21786399415677E-2</v>
      </c>
      <c r="O314" s="14">
        <v>3.2891626831400997E-2</v>
      </c>
      <c r="P314" s="14">
        <v>9.2901681618193094E-2</v>
      </c>
      <c r="Q314" s="14">
        <v>0.108574969115641</v>
      </c>
      <c r="R314" s="14"/>
      <c r="S314" s="14">
        <v>8.0816425768079597E-2</v>
      </c>
      <c r="T314" s="14">
        <v>0.119278188238578</v>
      </c>
      <c r="U314" s="14">
        <v>9.71424651234645E-2</v>
      </c>
      <c r="V314" s="14">
        <v>0.10301011168310199</v>
      </c>
      <c r="W314" s="14">
        <v>4.1000247021931502E-2</v>
      </c>
      <c r="X314" s="14">
        <v>2.7725979598613299E-2</v>
      </c>
      <c r="Y314" s="14">
        <v>2.3627752673286699E-2</v>
      </c>
      <c r="Z314" s="14">
        <v>5.9429981560918603E-2</v>
      </c>
      <c r="AA314" s="14">
        <v>5.0724589323228597E-2</v>
      </c>
      <c r="AB314" s="14">
        <v>2.8292429281305601E-2</v>
      </c>
      <c r="AC314" s="14">
        <v>4.7148479466871798E-2</v>
      </c>
      <c r="AD314" s="14">
        <v>0.31847586915341303</v>
      </c>
      <c r="AE314" s="14"/>
      <c r="AF314" s="14">
        <v>0</v>
      </c>
      <c r="AG314" s="14">
        <v>0.13363968482201599</v>
      </c>
      <c r="AH314" s="14">
        <v>7.2145664338838095E-2</v>
      </c>
      <c r="AI314" s="14">
        <v>8.46937634036216E-2</v>
      </c>
      <c r="AJ314" s="14">
        <v>3.1592092537138301E-2</v>
      </c>
      <c r="AK314" s="14">
        <v>0.119652021041028</v>
      </c>
      <c r="AL314" s="14">
        <v>6.1159791251891402E-2</v>
      </c>
      <c r="AM314" s="14">
        <v>7.6254426328009495E-2</v>
      </c>
      <c r="AN314" s="14">
        <v>0.115122004236239</v>
      </c>
      <c r="AO314" s="14">
        <v>0</v>
      </c>
      <c r="AP314" s="14">
        <v>7.7506386432743907E-2</v>
      </c>
      <c r="AQ314" s="14">
        <v>3.3213285520956697E-2</v>
      </c>
      <c r="AR314" s="14">
        <v>6.6193438435284302E-2</v>
      </c>
      <c r="AS314" s="14">
        <v>0.113213179846074</v>
      </c>
      <c r="AT314" s="14">
        <v>4.4838132475923699E-2</v>
      </c>
      <c r="AU314" s="14">
        <v>6.4526211780149903E-2</v>
      </c>
      <c r="AV314" s="14"/>
      <c r="AW314" s="14">
        <v>5.4281154845096997E-2</v>
      </c>
      <c r="AX314" s="14">
        <v>9.98353093930755E-2</v>
      </c>
      <c r="AY314" s="14"/>
      <c r="AZ314" s="14">
        <v>7.5535358488216103E-2</v>
      </c>
      <c r="BA314" s="14">
        <v>6.0945154002329999E-2</v>
      </c>
      <c r="BB314" s="14" t="s">
        <v>98</v>
      </c>
      <c r="BC314" s="14" t="s">
        <v>98</v>
      </c>
      <c r="BD314" s="14" t="s">
        <v>98</v>
      </c>
      <c r="BE314" s="14" t="s">
        <v>98</v>
      </c>
      <c r="BF314" s="14" t="s">
        <v>98</v>
      </c>
      <c r="BG314" s="14"/>
      <c r="BH314" s="14">
        <v>5.4701193599135098E-2</v>
      </c>
      <c r="BI314" s="14">
        <v>5.7183119005740898E-2</v>
      </c>
      <c r="BJ314" s="14">
        <v>3.1618953448454903E-2</v>
      </c>
      <c r="BK314" s="14"/>
      <c r="BL314" s="14">
        <v>6.8684603836145802E-2</v>
      </c>
      <c r="BM314" s="14">
        <v>4.7167607342792697E-2</v>
      </c>
      <c r="BN314" s="14">
        <v>0</v>
      </c>
      <c r="BO314" s="14">
        <v>0</v>
      </c>
      <c r="BP314" s="14">
        <v>0.1154923446002</v>
      </c>
      <c r="BQ314" s="14"/>
      <c r="BR314" s="14">
        <v>6.9507303905014195E-2</v>
      </c>
      <c r="BS314" s="14">
        <v>7.6314929806559698E-2</v>
      </c>
      <c r="BT314" s="14">
        <v>4.7074591196577302E-2</v>
      </c>
    </row>
    <row r="315" spans="2:72" x14ac:dyDescent="0.25">
      <c r="B315" t="s">
        <v>92</v>
      </c>
      <c r="C315" s="14">
        <v>5.09383153540061E-2</v>
      </c>
      <c r="D315" s="14">
        <v>6.8028663941662806E-2</v>
      </c>
      <c r="E315" s="14">
        <v>3.4512273139558902E-2</v>
      </c>
      <c r="F315" s="14"/>
      <c r="G315" s="14">
        <v>4.00466784323344E-2</v>
      </c>
      <c r="H315" s="14">
        <v>2.1706289698087501E-2</v>
      </c>
      <c r="I315" s="14">
        <v>3.4973343566065698E-2</v>
      </c>
      <c r="J315" s="14">
        <v>4.68111811466961E-2</v>
      </c>
      <c r="K315" s="14">
        <v>5.9876134609303099E-2</v>
      </c>
      <c r="L315" s="14">
        <v>6.6962315483545906E-2</v>
      </c>
      <c r="M315" s="14"/>
      <c r="N315" s="14">
        <v>4.97865861071164E-2</v>
      </c>
      <c r="O315" s="14">
        <v>1.7127316437679101E-2</v>
      </c>
      <c r="P315" s="14">
        <v>6.2702769758487306E-2</v>
      </c>
      <c r="Q315" s="14">
        <v>8.8616022476193504E-2</v>
      </c>
      <c r="R315" s="14"/>
      <c r="S315" s="14">
        <v>6.0779525284423902E-2</v>
      </c>
      <c r="T315" s="14">
        <v>5.4452565597493299E-2</v>
      </c>
      <c r="U315" s="14">
        <v>9.4908985083128394E-2</v>
      </c>
      <c r="V315" s="14">
        <v>0</v>
      </c>
      <c r="W315" s="14">
        <v>6.3494573308758503E-2</v>
      </c>
      <c r="X315" s="14">
        <v>6.0113905289153502E-2</v>
      </c>
      <c r="Y315" s="14">
        <v>0</v>
      </c>
      <c r="Z315" s="14">
        <v>0.17720594336367501</v>
      </c>
      <c r="AA315" s="14">
        <v>3.06083667140357E-2</v>
      </c>
      <c r="AB315" s="14">
        <v>3.31395112055115E-2</v>
      </c>
      <c r="AC315" s="14">
        <v>0</v>
      </c>
      <c r="AD315" s="14">
        <v>0.225529668588583</v>
      </c>
      <c r="AE315" s="14"/>
      <c r="AF315" s="14">
        <v>0.36789509029907003</v>
      </c>
      <c r="AG315" s="14">
        <v>8.1543520970671995E-2</v>
      </c>
      <c r="AH315" s="14">
        <v>4.3043042660246299E-2</v>
      </c>
      <c r="AI315" s="14">
        <v>0.114146632535017</v>
      </c>
      <c r="AJ315" s="14">
        <v>7.5161275172172207E-2</v>
      </c>
      <c r="AK315" s="14">
        <v>2.97162872511006E-2</v>
      </c>
      <c r="AL315" s="14">
        <v>2.6697481537083099E-2</v>
      </c>
      <c r="AM315" s="14">
        <v>6.4363395490076497E-2</v>
      </c>
      <c r="AN315" s="14">
        <v>0</v>
      </c>
      <c r="AO315" s="14">
        <v>4.15000061623753E-2</v>
      </c>
      <c r="AP315" s="14">
        <v>5.3278561459176602E-2</v>
      </c>
      <c r="AQ315" s="14">
        <v>5.2772548380050598E-2</v>
      </c>
      <c r="AR315" s="14">
        <v>0</v>
      </c>
      <c r="AS315" s="14">
        <v>0.12929588666797101</v>
      </c>
      <c r="AT315" s="14">
        <v>0</v>
      </c>
      <c r="AU315" s="14">
        <v>7.1244284226947105E-2</v>
      </c>
      <c r="AV315" s="14"/>
      <c r="AW315" s="14">
        <v>5.7658525419090702E-2</v>
      </c>
      <c r="AX315" s="14">
        <v>3.7532210846761997E-2</v>
      </c>
      <c r="AY315" s="14"/>
      <c r="AZ315" s="14">
        <v>6.7342017938823703E-2</v>
      </c>
      <c r="BA315" s="14">
        <v>2.7740859642865899E-2</v>
      </c>
      <c r="BB315" s="14" t="s">
        <v>98</v>
      </c>
      <c r="BC315" s="14" t="s">
        <v>98</v>
      </c>
      <c r="BD315" s="14" t="s">
        <v>98</v>
      </c>
      <c r="BE315" s="14" t="s">
        <v>98</v>
      </c>
      <c r="BF315" s="14" t="s">
        <v>98</v>
      </c>
      <c r="BG315" s="14"/>
      <c r="BH315" s="14">
        <v>4.6433467806395803E-2</v>
      </c>
      <c r="BI315" s="14">
        <v>4.4251344180368198E-2</v>
      </c>
      <c r="BJ315" s="14">
        <v>9.0116550927907393E-2</v>
      </c>
      <c r="BK315" s="14"/>
      <c r="BL315" s="14">
        <v>4.3624366590354097E-2</v>
      </c>
      <c r="BM315" s="14">
        <v>1.5480016423055101E-2</v>
      </c>
      <c r="BN315" s="14">
        <v>0.111093907066523</v>
      </c>
      <c r="BO315" s="14">
        <v>0.26351768149149701</v>
      </c>
      <c r="BP315" s="14">
        <v>6.8634157276570296E-2</v>
      </c>
      <c r="BQ315" s="14"/>
      <c r="BR315" s="14">
        <v>2.01345187720595E-2</v>
      </c>
      <c r="BS315" s="14">
        <v>4.0660711142698598E-2</v>
      </c>
      <c r="BT315" s="14">
        <v>7.2170398089071996E-2</v>
      </c>
    </row>
    <row r="316" spans="2:72" x14ac:dyDescent="0.25">
      <c r="B316" t="s">
        <v>227</v>
      </c>
      <c r="C316" s="14">
        <v>3.8275732931282599E-2</v>
      </c>
      <c r="D316" s="14">
        <v>5.7746106123378403E-2</v>
      </c>
      <c r="E316" s="14">
        <v>1.9562178298734099E-2</v>
      </c>
      <c r="F316" s="14"/>
      <c r="G316" s="14">
        <v>3.1116081059300402E-2</v>
      </c>
      <c r="H316" s="14">
        <v>6.8895862015395701E-2</v>
      </c>
      <c r="I316" s="14">
        <v>3.2312782616636997E-2</v>
      </c>
      <c r="J316" s="14">
        <v>4.83116693909015E-2</v>
      </c>
      <c r="K316" s="14">
        <v>2.0011604054236201E-2</v>
      </c>
      <c r="L316" s="14">
        <v>4.0267950736450397E-2</v>
      </c>
      <c r="M316" s="14"/>
      <c r="N316" s="14">
        <v>4.2041984416395603E-2</v>
      </c>
      <c r="O316" s="14">
        <v>3.2698778032260699E-2</v>
      </c>
      <c r="P316" s="14">
        <v>2.94245337251028E-2</v>
      </c>
      <c r="Q316" s="14">
        <v>5.1527172699411997E-2</v>
      </c>
      <c r="R316" s="14"/>
      <c r="S316" s="14">
        <v>1.6300117986251701E-2</v>
      </c>
      <c r="T316" s="14">
        <v>6.6708556673726105E-2</v>
      </c>
      <c r="U316" s="14">
        <v>4.09750108932153E-2</v>
      </c>
      <c r="V316" s="14">
        <v>0</v>
      </c>
      <c r="W316" s="14">
        <v>0</v>
      </c>
      <c r="X316" s="14">
        <v>8.2174591296149596E-2</v>
      </c>
      <c r="Y316" s="14">
        <v>2.2502105241186902E-2</v>
      </c>
      <c r="Z316" s="14">
        <v>5.9429981560918603E-2</v>
      </c>
      <c r="AA316" s="14">
        <v>3.1250844410357102E-2</v>
      </c>
      <c r="AB316" s="14">
        <v>9.4802202436953004E-2</v>
      </c>
      <c r="AC316" s="14">
        <v>0</v>
      </c>
      <c r="AD316" s="14">
        <v>0</v>
      </c>
      <c r="AE316" s="14"/>
      <c r="AF316" s="14">
        <v>0</v>
      </c>
      <c r="AG316" s="14">
        <v>0.139233453752794</v>
      </c>
      <c r="AH316" s="14">
        <v>0</v>
      </c>
      <c r="AI316" s="14">
        <v>0</v>
      </c>
      <c r="AJ316" s="14">
        <v>0.102068544514648</v>
      </c>
      <c r="AK316" s="14">
        <v>6.1532802018641801E-2</v>
      </c>
      <c r="AL316" s="14">
        <v>0</v>
      </c>
      <c r="AM316" s="14">
        <v>3.8229955429594398E-2</v>
      </c>
      <c r="AN316" s="14">
        <v>4.0435365489087598E-2</v>
      </c>
      <c r="AO316" s="14">
        <v>4.8444245393483298E-2</v>
      </c>
      <c r="AP316" s="14">
        <v>0</v>
      </c>
      <c r="AQ316" s="14">
        <v>3.3022755586656703E-2</v>
      </c>
      <c r="AR316" s="14">
        <v>0</v>
      </c>
      <c r="AS316" s="14">
        <v>0</v>
      </c>
      <c r="AT316" s="14">
        <v>5.2771212038848499E-2</v>
      </c>
      <c r="AU316" s="14">
        <v>6.4526211780149903E-2</v>
      </c>
      <c r="AV316" s="14"/>
      <c r="AW316" s="14">
        <v>3.1738552596097799E-2</v>
      </c>
      <c r="AX316" s="14">
        <v>5.1316712589272603E-2</v>
      </c>
      <c r="AY316" s="14"/>
      <c r="AZ316" s="14">
        <v>4.1537778162892801E-2</v>
      </c>
      <c r="BA316" s="14">
        <v>3.3662679908847699E-2</v>
      </c>
      <c r="BB316" s="14" t="s">
        <v>98</v>
      </c>
      <c r="BC316" s="14" t="s">
        <v>98</v>
      </c>
      <c r="BD316" s="14" t="s">
        <v>98</v>
      </c>
      <c r="BE316" s="14" t="s">
        <v>98</v>
      </c>
      <c r="BF316" s="14" t="s">
        <v>98</v>
      </c>
      <c r="BG316" s="14"/>
      <c r="BH316" s="14">
        <v>4.08650028051213E-2</v>
      </c>
      <c r="BI316" s="14">
        <v>3.05545162434805E-2</v>
      </c>
      <c r="BJ316" s="14">
        <v>7.8749883961664505E-2</v>
      </c>
      <c r="BK316" s="14"/>
      <c r="BL316" s="14">
        <v>3.9516245901892497E-2</v>
      </c>
      <c r="BM316" s="14">
        <v>3.5267833334065898E-2</v>
      </c>
      <c r="BN316" s="14">
        <v>3.7509370097723302E-2</v>
      </c>
      <c r="BO316" s="14">
        <v>0</v>
      </c>
      <c r="BP316" s="14">
        <v>7.5727385781605303E-2</v>
      </c>
      <c r="BQ316" s="14"/>
      <c r="BR316" s="14">
        <v>4.7316105630937598E-2</v>
      </c>
      <c r="BS316" s="14">
        <v>4.0646492830531997E-2</v>
      </c>
      <c r="BT316" s="14">
        <v>0</v>
      </c>
    </row>
    <row r="317" spans="2:72" x14ac:dyDescent="0.25">
      <c r="B317" t="s">
        <v>226</v>
      </c>
      <c r="C317" s="14">
        <v>3.10285710633454E-2</v>
      </c>
      <c r="D317" s="14">
        <v>4.7719699536306497E-2</v>
      </c>
      <c r="E317" s="14">
        <v>1.49862311720666E-2</v>
      </c>
      <c r="F317" s="14"/>
      <c r="G317" s="14">
        <v>7.8137192978683101E-2</v>
      </c>
      <c r="H317" s="14">
        <v>3.9424772261451198E-2</v>
      </c>
      <c r="I317" s="14">
        <v>4.3952644867176198E-2</v>
      </c>
      <c r="J317" s="14">
        <v>4.3168527740252399E-2</v>
      </c>
      <c r="K317" s="14">
        <v>0</v>
      </c>
      <c r="L317" s="14">
        <v>2.80423229711971E-2</v>
      </c>
      <c r="M317" s="14"/>
      <c r="N317" s="14">
        <v>1.44889942506476E-2</v>
      </c>
      <c r="O317" s="14">
        <v>2.72291851343072E-2</v>
      </c>
      <c r="P317" s="14">
        <v>7.3156426563303206E-2</v>
      </c>
      <c r="Q317" s="14">
        <v>1.5069302209509401E-2</v>
      </c>
      <c r="R317" s="14"/>
      <c r="S317" s="14">
        <v>7.6366479206046001E-2</v>
      </c>
      <c r="T317" s="14">
        <v>2.9768059005412299E-2</v>
      </c>
      <c r="U317" s="14">
        <v>7.7149926625449797E-2</v>
      </c>
      <c r="V317" s="14">
        <v>3.2522691762014097E-2</v>
      </c>
      <c r="W317" s="14">
        <v>0</v>
      </c>
      <c r="X317" s="14">
        <v>2.3828374632544801E-2</v>
      </c>
      <c r="Y317" s="14">
        <v>0</v>
      </c>
      <c r="Z317" s="14">
        <v>0</v>
      </c>
      <c r="AA317" s="14">
        <v>3.1250844410357102E-2</v>
      </c>
      <c r="AB317" s="14">
        <v>0</v>
      </c>
      <c r="AC317" s="14">
        <v>0</v>
      </c>
      <c r="AD317" s="14">
        <v>0</v>
      </c>
      <c r="AE317" s="14"/>
      <c r="AF317" s="14">
        <v>0</v>
      </c>
      <c r="AG317" s="14">
        <v>0</v>
      </c>
      <c r="AH317" s="14">
        <v>0</v>
      </c>
      <c r="AI317" s="14">
        <v>0</v>
      </c>
      <c r="AJ317" s="14">
        <v>5.8390699193301802E-2</v>
      </c>
      <c r="AK317" s="14">
        <v>5.8882671167498998E-2</v>
      </c>
      <c r="AL317" s="14">
        <v>0</v>
      </c>
      <c r="AM317" s="14">
        <v>3.8229955429594398E-2</v>
      </c>
      <c r="AN317" s="14">
        <v>0</v>
      </c>
      <c r="AO317" s="14">
        <v>9.3238316908050706E-2</v>
      </c>
      <c r="AP317" s="14">
        <v>0</v>
      </c>
      <c r="AQ317" s="14">
        <v>0</v>
      </c>
      <c r="AR317" s="14">
        <v>0</v>
      </c>
      <c r="AS317" s="14">
        <v>0.127265883768202</v>
      </c>
      <c r="AT317" s="14">
        <v>0.12306285700196801</v>
      </c>
      <c r="AU317" s="14">
        <v>7.0205869197983994E-2</v>
      </c>
      <c r="AV317" s="14"/>
      <c r="AW317" s="14">
        <v>2.6106668790810899E-2</v>
      </c>
      <c r="AX317" s="14">
        <v>4.08472427419082E-2</v>
      </c>
      <c r="AY317" s="14"/>
      <c r="AZ317" s="14">
        <v>2.1666197022937199E-2</v>
      </c>
      <c r="BA317" s="14">
        <v>4.4268463461450101E-2</v>
      </c>
      <c r="BB317" s="14" t="s">
        <v>98</v>
      </c>
      <c r="BC317" s="14" t="s">
        <v>98</v>
      </c>
      <c r="BD317" s="14" t="s">
        <v>98</v>
      </c>
      <c r="BE317" s="14" t="s">
        <v>98</v>
      </c>
      <c r="BF317" s="14" t="s">
        <v>98</v>
      </c>
      <c r="BG317" s="14"/>
      <c r="BH317" s="14">
        <v>1.6084169444619399E-2</v>
      </c>
      <c r="BI317" s="14">
        <v>3.6484435078632901E-2</v>
      </c>
      <c r="BJ317" s="14">
        <v>7.8512789203235803E-2</v>
      </c>
      <c r="BK317" s="14"/>
      <c r="BL317" s="14">
        <v>3.58653476861703E-2</v>
      </c>
      <c r="BM317" s="14">
        <v>3.1651500726633801E-2</v>
      </c>
      <c r="BN317" s="14">
        <v>4.9095514817987303E-2</v>
      </c>
      <c r="BO317" s="14">
        <v>0</v>
      </c>
      <c r="BP317" s="14">
        <v>3.4878027933894801E-2</v>
      </c>
      <c r="BQ317" s="14"/>
      <c r="BR317" s="14">
        <v>3.91620924595679E-2</v>
      </c>
      <c r="BS317" s="14">
        <v>2.60136827003054E-2</v>
      </c>
      <c r="BT317" s="14">
        <v>0.107693371111294</v>
      </c>
    </row>
    <row r="318" spans="2:72" x14ac:dyDescent="0.25">
      <c r="B318" t="s">
        <v>223</v>
      </c>
      <c r="C318" s="14">
        <v>2.9096216576865501E-2</v>
      </c>
      <c r="D318" s="14">
        <v>4.9520529705892401E-2</v>
      </c>
      <c r="E318" s="14">
        <v>9.4658019052308098E-3</v>
      </c>
      <c r="F318" s="14"/>
      <c r="G318" s="14">
        <v>4.4282245407204199E-2</v>
      </c>
      <c r="H318" s="14">
        <v>6.8135125686353007E-2</v>
      </c>
      <c r="I318" s="14">
        <v>8.9678845637632801E-2</v>
      </c>
      <c r="J318" s="14">
        <v>1.08719920736362E-2</v>
      </c>
      <c r="K318" s="14">
        <v>1.23861288052375E-2</v>
      </c>
      <c r="L318" s="14">
        <v>7.6919132272481299E-3</v>
      </c>
      <c r="M318" s="14"/>
      <c r="N318" s="14">
        <v>4.6505159467693097E-2</v>
      </c>
      <c r="O318" s="14">
        <v>2.3965241747933502E-2</v>
      </c>
      <c r="P318" s="14">
        <v>3.2375401516961097E-2</v>
      </c>
      <c r="Q318" s="14">
        <v>0</v>
      </c>
      <c r="R318" s="14"/>
      <c r="S318" s="14">
        <v>8.8578422688828207E-2</v>
      </c>
      <c r="T318" s="14">
        <v>1.4951543505454599E-2</v>
      </c>
      <c r="U318" s="14">
        <v>9.19313463583733E-2</v>
      </c>
      <c r="V318" s="14">
        <v>0</v>
      </c>
      <c r="W318" s="14">
        <v>0</v>
      </c>
      <c r="X318" s="14">
        <v>0</v>
      </c>
      <c r="Y318" s="14">
        <v>0</v>
      </c>
      <c r="Z318" s="14">
        <v>0</v>
      </c>
      <c r="AA318" s="14">
        <v>4.1551171804446903E-2</v>
      </c>
      <c r="AB318" s="14">
        <v>0</v>
      </c>
      <c r="AC318" s="14">
        <v>0</v>
      </c>
      <c r="AD318" s="14">
        <v>0</v>
      </c>
      <c r="AE318" s="14"/>
      <c r="AF318" s="14">
        <v>0</v>
      </c>
      <c r="AG318" s="14">
        <v>0</v>
      </c>
      <c r="AH318" s="14">
        <v>0</v>
      </c>
      <c r="AI318" s="14">
        <v>0</v>
      </c>
      <c r="AJ318" s="14">
        <v>0</v>
      </c>
      <c r="AK318" s="14">
        <v>0</v>
      </c>
      <c r="AL318" s="14">
        <v>2.7578997233323899E-2</v>
      </c>
      <c r="AM318" s="14">
        <v>0</v>
      </c>
      <c r="AN318" s="14">
        <v>3.1957044936689598E-2</v>
      </c>
      <c r="AO318" s="14">
        <v>4.0735717252907297E-2</v>
      </c>
      <c r="AP318" s="14">
        <v>4.2305217396547197E-2</v>
      </c>
      <c r="AQ318" s="14">
        <v>0</v>
      </c>
      <c r="AR318" s="14">
        <v>0.158951315094194</v>
      </c>
      <c r="AS318" s="14">
        <v>0.249772525085345</v>
      </c>
      <c r="AT318" s="14">
        <v>0.18305720284466501</v>
      </c>
      <c r="AU318" s="14">
        <v>0</v>
      </c>
      <c r="AV318" s="14"/>
      <c r="AW318" s="14">
        <v>2.9691305036793899E-2</v>
      </c>
      <c r="AX318" s="14">
        <v>2.79090783761856E-2</v>
      </c>
      <c r="AY318" s="14"/>
      <c r="AZ318" s="14">
        <v>1.33779582704908E-2</v>
      </c>
      <c r="BA318" s="14">
        <v>5.13243445883955E-2</v>
      </c>
      <c r="BB318" s="14" t="s">
        <v>98</v>
      </c>
      <c r="BC318" s="14" t="s">
        <v>98</v>
      </c>
      <c r="BD318" s="14" t="s">
        <v>98</v>
      </c>
      <c r="BE318" s="14" t="s">
        <v>98</v>
      </c>
      <c r="BF318" s="14" t="s">
        <v>98</v>
      </c>
      <c r="BG318" s="14"/>
      <c r="BH318" s="14">
        <v>2.1331478409261199E-2</v>
      </c>
      <c r="BI318" s="14">
        <v>4.2718770459412102E-2</v>
      </c>
      <c r="BJ318" s="14">
        <v>0</v>
      </c>
      <c r="BK318" s="14"/>
      <c r="BL318" s="14">
        <v>2.3276383746795502E-2</v>
      </c>
      <c r="BM318" s="14">
        <v>3.4090968827807197E-2</v>
      </c>
      <c r="BN318" s="14">
        <v>4.9095514817987303E-2</v>
      </c>
      <c r="BO318" s="14">
        <v>0</v>
      </c>
      <c r="BP318" s="14">
        <v>0</v>
      </c>
      <c r="BQ318" s="14"/>
      <c r="BR318" s="14">
        <v>1.9827568637931101E-2</v>
      </c>
      <c r="BS318" s="14">
        <v>3.8388955148010599E-2</v>
      </c>
      <c r="BT318" s="14">
        <v>0.107693371111294</v>
      </c>
    </row>
    <row r="319" spans="2:72" x14ac:dyDescent="0.25">
      <c r="B319" t="s">
        <v>228</v>
      </c>
      <c r="C319" s="14">
        <v>0.23095310111001099</v>
      </c>
      <c r="D319" s="14">
        <v>0.21858826609493301</v>
      </c>
      <c r="E319" s="14">
        <v>0.24283731171523201</v>
      </c>
      <c r="F319" s="14"/>
      <c r="G319" s="14">
        <v>3.0298173833609599E-2</v>
      </c>
      <c r="H319" s="14">
        <v>0</v>
      </c>
      <c r="I319" s="14">
        <v>0.13577599985750499</v>
      </c>
      <c r="J319" s="14">
        <v>0.27266383535146299</v>
      </c>
      <c r="K319" s="14">
        <v>0.27382321357369199</v>
      </c>
      <c r="L319" s="14">
        <v>0.33965064069630402</v>
      </c>
      <c r="M319" s="14"/>
      <c r="N319" s="14">
        <v>0.25239216861417302</v>
      </c>
      <c r="O319" s="14">
        <v>0.198879854038577</v>
      </c>
      <c r="P319" s="14">
        <v>0.22757145832063699</v>
      </c>
      <c r="Q319" s="14">
        <v>0.23368541896362199</v>
      </c>
      <c r="R319" s="14"/>
      <c r="S319" s="14">
        <v>0.14805726245617401</v>
      </c>
      <c r="T319" s="14">
        <v>0.22607190570628899</v>
      </c>
      <c r="U319" s="14">
        <v>0.34644951582128197</v>
      </c>
      <c r="V319" s="14">
        <v>0.202862870057021</v>
      </c>
      <c r="W319" s="14">
        <v>0.20282305913492399</v>
      </c>
      <c r="X319" s="14">
        <v>8.3496981847606996E-2</v>
      </c>
      <c r="Y319" s="14">
        <v>0.19707589815370899</v>
      </c>
      <c r="Z319" s="14">
        <v>6.8201750950390203E-2</v>
      </c>
      <c r="AA319" s="14">
        <v>0.223779566778401</v>
      </c>
      <c r="AB319" s="14">
        <v>0.42285042271441498</v>
      </c>
      <c r="AC319" s="14">
        <v>0.442723669734088</v>
      </c>
      <c r="AD319" s="14">
        <v>0</v>
      </c>
      <c r="AE319" s="14"/>
      <c r="AF319" s="14">
        <v>0</v>
      </c>
      <c r="AG319" s="14">
        <v>0.26030202082084702</v>
      </c>
      <c r="AH319" s="14">
        <v>0.249436543720333</v>
      </c>
      <c r="AI319" s="14">
        <v>0.27090755490804902</v>
      </c>
      <c r="AJ319" s="14">
        <v>0.27051067521266497</v>
      </c>
      <c r="AK319" s="14">
        <v>0.217929056193608</v>
      </c>
      <c r="AL319" s="14">
        <v>0.276221752825551</v>
      </c>
      <c r="AM319" s="14">
        <v>0.190671291946614</v>
      </c>
      <c r="AN319" s="14">
        <v>0.19462526525383</v>
      </c>
      <c r="AO319" s="14">
        <v>0.26214907010163502</v>
      </c>
      <c r="AP319" s="14">
        <v>0.22025642206824</v>
      </c>
      <c r="AQ319" s="14">
        <v>7.4510426516272502E-2</v>
      </c>
      <c r="AR319" s="14">
        <v>0.395241341667529</v>
      </c>
      <c r="AS319" s="14">
        <v>0.12939599192901999</v>
      </c>
      <c r="AT319" s="14">
        <v>8.1866871699007804E-2</v>
      </c>
      <c r="AU319" s="14">
        <v>0.38542592988783297</v>
      </c>
      <c r="AV319" s="14"/>
      <c r="AW319" s="14">
        <v>0.22518051425638599</v>
      </c>
      <c r="AX319" s="14">
        <v>0.24246879807295599</v>
      </c>
      <c r="AY319" s="14"/>
      <c r="AZ319" s="14">
        <v>0.27555188574449802</v>
      </c>
      <c r="BA319" s="14">
        <v>0.16788329562068499</v>
      </c>
      <c r="BB319" s="14" t="s">
        <v>98</v>
      </c>
      <c r="BC319" s="14" t="s">
        <v>98</v>
      </c>
      <c r="BD319" s="14" t="s">
        <v>98</v>
      </c>
      <c r="BE319" s="14" t="s">
        <v>98</v>
      </c>
      <c r="BF319" s="14" t="s">
        <v>98</v>
      </c>
      <c r="BG319" s="14"/>
      <c r="BH319" s="14">
        <v>0.24787011151320201</v>
      </c>
      <c r="BI319" s="14">
        <v>0.24052756407215001</v>
      </c>
      <c r="BJ319" s="14">
        <v>0.19663514523243</v>
      </c>
      <c r="BK319" s="14"/>
      <c r="BL319" s="14">
        <v>0.26100454544833601</v>
      </c>
      <c r="BM319" s="14">
        <v>0.17206776117092601</v>
      </c>
      <c r="BN319" s="14">
        <v>0.36308755399556297</v>
      </c>
      <c r="BO319" s="14">
        <v>0</v>
      </c>
      <c r="BP319" s="14">
        <v>0.197671873895605</v>
      </c>
      <c r="BQ319" s="14"/>
      <c r="BR319" s="14">
        <v>0.22341850954388001</v>
      </c>
      <c r="BS319" s="14">
        <v>0.171642332119088</v>
      </c>
      <c r="BT319" s="14">
        <v>0.36766770328307602</v>
      </c>
    </row>
    <row r="320" spans="2:72" x14ac:dyDescent="0.2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row>
    <row r="321" spans="2:72" x14ac:dyDescent="0.25">
      <c r="B321" s="6" t="s">
        <v>233</v>
      </c>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row>
    <row r="322" spans="2:72" x14ac:dyDescent="0.25">
      <c r="B322" s="23" t="s">
        <v>234</v>
      </c>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row>
    <row r="323" spans="2:72" x14ac:dyDescent="0.25">
      <c r="B323" t="s">
        <v>218</v>
      </c>
      <c r="C323" s="14">
        <v>0.27162488071972102</v>
      </c>
      <c r="D323" s="14">
        <v>0.22958987549441801</v>
      </c>
      <c r="E323" s="14">
        <v>0.31934011917750799</v>
      </c>
      <c r="F323" s="14"/>
      <c r="G323" s="14">
        <v>0.36773453740054901</v>
      </c>
      <c r="H323" s="14">
        <v>0.474243295208511</v>
      </c>
      <c r="I323" s="14">
        <v>0.36389386335859603</v>
      </c>
      <c r="J323" s="14">
        <v>0.39409414851088598</v>
      </c>
      <c r="K323" s="14">
        <v>0.21474416259491</v>
      </c>
      <c r="L323" s="14">
        <v>0.17798086166940499</v>
      </c>
      <c r="M323" s="14"/>
      <c r="N323" s="14">
        <v>0.228040473195704</v>
      </c>
      <c r="O323" s="14">
        <v>0.33718289912659799</v>
      </c>
      <c r="P323" s="14">
        <v>0.17633714089115199</v>
      </c>
      <c r="Q323" s="14">
        <v>0.36493519426996601</v>
      </c>
      <c r="R323" s="14"/>
      <c r="S323" s="14">
        <v>0.29503772897081798</v>
      </c>
      <c r="T323" s="14">
        <v>0.213423289787743</v>
      </c>
      <c r="U323" s="14">
        <v>0.22698600865860299</v>
      </c>
      <c r="V323" s="14">
        <v>0.162215830078661</v>
      </c>
      <c r="W323" s="14">
        <v>0.21085069882432</v>
      </c>
      <c r="X323" s="14">
        <v>0.340458700295169</v>
      </c>
      <c r="Y323" s="14">
        <v>0.325180018371859</v>
      </c>
      <c r="Z323" s="14">
        <v>0.21747479419555901</v>
      </c>
      <c r="AA323" s="14">
        <v>0.32112362842326397</v>
      </c>
      <c r="AB323" s="14">
        <v>0.27139015556138302</v>
      </c>
      <c r="AC323" s="14">
        <v>0.39829942255372403</v>
      </c>
      <c r="AD323" s="14">
        <v>0.261339809960978</v>
      </c>
      <c r="AE323" s="14"/>
      <c r="AF323" s="14">
        <v>0</v>
      </c>
      <c r="AG323" s="14">
        <v>0.27467607714658299</v>
      </c>
      <c r="AH323" s="14">
        <v>0.26141749032404299</v>
      </c>
      <c r="AI323" s="14">
        <v>0.36452321567365298</v>
      </c>
      <c r="AJ323" s="14">
        <v>0.29641967285325299</v>
      </c>
      <c r="AK323" s="14">
        <v>0.24836344986137501</v>
      </c>
      <c r="AL323" s="14">
        <v>0.347671817550882</v>
      </c>
      <c r="AM323" s="14">
        <v>0.25261559674242501</v>
      </c>
      <c r="AN323" s="14">
        <v>0.27429620871177901</v>
      </c>
      <c r="AO323" s="14">
        <v>0.25979382462744299</v>
      </c>
      <c r="AP323" s="14">
        <v>0.29644659756259201</v>
      </c>
      <c r="AQ323" s="14">
        <v>0.21049655378968599</v>
      </c>
      <c r="AR323" s="14">
        <v>0.289386178989954</v>
      </c>
      <c r="AS323" s="14">
        <v>0.21509735440409</v>
      </c>
      <c r="AT323" s="14">
        <v>7.9406123055385899E-2</v>
      </c>
      <c r="AU323" s="14">
        <v>0.12753714063605001</v>
      </c>
      <c r="AV323" s="14"/>
      <c r="AW323" s="14">
        <v>0.25440556735741898</v>
      </c>
      <c r="AX323" s="14">
        <v>0.31066565093230503</v>
      </c>
      <c r="AY323" s="14"/>
      <c r="AZ323" s="14">
        <v>0.20603513188637401</v>
      </c>
      <c r="BA323" s="14">
        <v>0.39854068478038202</v>
      </c>
      <c r="BB323" s="14" t="s">
        <v>98</v>
      </c>
      <c r="BC323" s="14" t="s">
        <v>98</v>
      </c>
      <c r="BD323" s="14" t="s">
        <v>98</v>
      </c>
      <c r="BE323" s="14" t="s">
        <v>98</v>
      </c>
      <c r="BF323" s="14" t="s">
        <v>98</v>
      </c>
      <c r="BG323" s="14"/>
      <c r="BH323" s="14">
        <v>0.24688610406971601</v>
      </c>
      <c r="BI323" s="14">
        <v>0.28707608758782599</v>
      </c>
      <c r="BJ323" s="14">
        <v>0.36871194894350301</v>
      </c>
      <c r="BK323" s="14"/>
      <c r="BL323" s="14">
        <v>0.21868587941951401</v>
      </c>
      <c r="BM323" s="14">
        <v>0.37752218930747</v>
      </c>
      <c r="BN323" s="14">
        <v>0.15053843211075099</v>
      </c>
      <c r="BO323" s="14">
        <v>7.6118507113758296E-2</v>
      </c>
      <c r="BP323" s="14">
        <v>0.351825364963464</v>
      </c>
      <c r="BQ323" s="14"/>
      <c r="BR323" s="14">
        <v>0.17538591843743601</v>
      </c>
      <c r="BS323" s="14">
        <v>0.36493339043141998</v>
      </c>
      <c r="BT323" s="14">
        <v>0.16835706943363701</v>
      </c>
    </row>
    <row r="324" spans="2:72" x14ac:dyDescent="0.25">
      <c r="B324" t="s">
        <v>225</v>
      </c>
      <c r="C324" s="14">
        <v>0.24702992707254201</v>
      </c>
      <c r="D324" s="14">
        <v>0.222202419875073</v>
      </c>
      <c r="E324" s="14">
        <v>0.27521240070113001</v>
      </c>
      <c r="F324" s="14"/>
      <c r="G324" s="14">
        <v>0.12861936614247299</v>
      </c>
      <c r="H324" s="14">
        <v>0.162616466100723</v>
      </c>
      <c r="I324" s="14">
        <v>0.221501372167132</v>
      </c>
      <c r="J324" s="14">
        <v>0.17099212562112401</v>
      </c>
      <c r="K324" s="14">
        <v>0.19306226823946199</v>
      </c>
      <c r="L324" s="14">
        <v>0.34209782162811098</v>
      </c>
      <c r="M324" s="14"/>
      <c r="N324" s="14">
        <v>0.244900704948601</v>
      </c>
      <c r="O324" s="14">
        <v>0.193058955633923</v>
      </c>
      <c r="P324" s="14">
        <v>0.29990314606801199</v>
      </c>
      <c r="Q324" s="14">
        <v>0.26792957706507903</v>
      </c>
      <c r="R324" s="14"/>
      <c r="S324" s="14">
        <v>0.17375558743743399</v>
      </c>
      <c r="T324" s="14">
        <v>0.30734181699538099</v>
      </c>
      <c r="U324" s="14">
        <v>0.256553617160929</v>
      </c>
      <c r="V324" s="14">
        <v>0.22208207595215501</v>
      </c>
      <c r="W324" s="14">
        <v>0.32455070444360701</v>
      </c>
      <c r="X324" s="14">
        <v>0.18306173829668099</v>
      </c>
      <c r="Y324" s="14">
        <v>0.27293491905350098</v>
      </c>
      <c r="Z324" s="14">
        <v>0.22095095285180799</v>
      </c>
      <c r="AA324" s="14">
        <v>0.28399367673001302</v>
      </c>
      <c r="AB324" s="14">
        <v>0.12999532472574599</v>
      </c>
      <c r="AC324" s="14">
        <v>0.26582379058863798</v>
      </c>
      <c r="AD324" s="14">
        <v>0.37800168707937598</v>
      </c>
      <c r="AE324" s="14"/>
      <c r="AF324" s="14">
        <v>0.493396230228273</v>
      </c>
      <c r="AG324" s="14">
        <v>0.35019982945244099</v>
      </c>
      <c r="AH324" s="14">
        <v>0.26136767404257299</v>
      </c>
      <c r="AI324" s="14">
        <v>0.26649661630174598</v>
      </c>
      <c r="AJ324" s="14">
        <v>0.26987175714310402</v>
      </c>
      <c r="AK324" s="14">
        <v>0.357392275766648</v>
      </c>
      <c r="AL324" s="14">
        <v>0.204651785566175</v>
      </c>
      <c r="AM324" s="14">
        <v>0.27587121142917698</v>
      </c>
      <c r="AN324" s="14">
        <v>0.28758696245370302</v>
      </c>
      <c r="AO324" s="14">
        <v>0.27282101588986601</v>
      </c>
      <c r="AP324" s="14">
        <v>1.8833206670943101E-2</v>
      </c>
      <c r="AQ324" s="14">
        <v>0.151318630556006</v>
      </c>
      <c r="AR324" s="14">
        <v>0.236789063760866</v>
      </c>
      <c r="AS324" s="14">
        <v>0.22769674348065799</v>
      </c>
      <c r="AT324" s="14">
        <v>0.116535257557247</v>
      </c>
      <c r="AU324" s="14">
        <v>0.124008967966206</v>
      </c>
      <c r="AV324" s="14"/>
      <c r="AW324" s="14">
        <v>0.227331268760365</v>
      </c>
      <c r="AX324" s="14">
        <v>0.29169203272569899</v>
      </c>
      <c r="AY324" s="14"/>
      <c r="AZ324" s="14">
        <v>0.29952070046847201</v>
      </c>
      <c r="BA324" s="14">
        <v>0.14546056860103401</v>
      </c>
      <c r="BB324" s="14" t="s">
        <v>98</v>
      </c>
      <c r="BC324" s="14" t="s">
        <v>98</v>
      </c>
      <c r="BD324" s="14" t="s">
        <v>98</v>
      </c>
      <c r="BE324" s="14" t="s">
        <v>98</v>
      </c>
      <c r="BF324" s="14" t="s">
        <v>98</v>
      </c>
      <c r="BG324" s="14"/>
      <c r="BH324" s="14">
        <v>0.28345162045153599</v>
      </c>
      <c r="BI324" s="14">
        <v>0.20387401791385301</v>
      </c>
      <c r="BJ324" s="14">
        <v>0.31704472126578398</v>
      </c>
      <c r="BK324" s="14"/>
      <c r="BL324" s="14">
        <v>0.29151130835605998</v>
      </c>
      <c r="BM324" s="14">
        <v>0.19507203989261099</v>
      </c>
      <c r="BN324" s="14">
        <v>0.16591380357975999</v>
      </c>
      <c r="BO324" s="14">
        <v>0.26238344895117099</v>
      </c>
      <c r="BP324" s="14">
        <v>0.28609898992017602</v>
      </c>
      <c r="BQ324" s="14"/>
      <c r="BR324" s="14">
        <v>0.29902766555806498</v>
      </c>
      <c r="BS324" s="14">
        <v>0.200310419113577</v>
      </c>
      <c r="BT324" s="14">
        <v>0.232888263840279</v>
      </c>
    </row>
    <row r="325" spans="2:72" x14ac:dyDescent="0.25">
      <c r="B325" t="s">
        <v>220</v>
      </c>
      <c r="C325" s="14">
        <v>0.16534387193564401</v>
      </c>
      <c r="D325" s="14">
        <v>0.17274042814643301</v>
      </c>
      <c r="E325" s="14">
        <v>0.156947811521889</v>
      </c>
      <c r="F325" s="14"/>
      <c r="G325" s="14">
        <v>0.34740968948200501</v>
      </c>
      <c r="H325" s="14">
        <v>7.2758146853888803E-2</v>
      </c>
      <c r="I325" s="14">
        <v>0.16235245502276499</v>
      </c>
      <c r="J325" s="14">
        <v>0.21779110967728799</v>
      </c>
      <c r="K325" s="14">
        <v>0.21661216710396899</v>
      </c>
      <c r="L325" s="14">
        <v>0.11694036689422201</v>
      </c>
      <c r="M325" s="14"/>
      <c r="N325" s="14">
        <v>0.186615623271946</v>
      </c>
      <c r="O325" s="14">
        <v>0.13606720693999999</v>
      </c>
      <c r="P325" s="14">
        <v>0.15135280198711501</v>
      </c>
      <c r="Q325" s="14">
        <v>0.18109891628813901</v>
      </c>
      <c r="R325" s="14"/>
      <c r="S325" s="14">
        <v>0.170993959277668</v>
      </c>
      <c r="T325" s="14">
        <v>0.19301990384081799</v>
      </c>
      <c r="U325" s="14">
        <v>0.22650162080706401</v>
      </c>
      <c r="V325" s="14">
        <v>0.12746893034792001</v>
      </c>
      <c r="W325" s="14">
        <v>0.106165423718658</v>
      </c>
      <c r="X325" s="14">
        <v>0.18913685966028701</v>
      </c>
      <c r="Y325" s="14">
        <v>0.174335364173555</v>
      </c>
      <c r="Z325" s="14">
        <v>0.16455733576637799</v>
      </c>
      <c r="AA325" s="14">
        <v>0.15359515864030601</v>
      </c>
      <c r="AB325" s="14">
        <v>0.144391945408304</v>
      </c>
      <c r="AC325" s="14">
        <v>0.161473481367326</v>
      </c>
      <c r="AD325" s="14">
        <v>0.115514837703937</v>
      </c>
      <c r="AE325" s="14"/>
      <c r="AF325" s="14">
        <v>0</v>
      </c>
      <c r="AG325" s="14">
        <v>0.18982204586288201</v>
      </c>
      <c r="AH325" s="14">
        <v>0.19398790928199</v>
      </c>
      <c r="AI325" s="14">
        <v>0.23816366728812199</v>
      </c>
      <c r="AJ325" s="14">
        <v>0.157498472152935</v>
      </c>
      <c r="AK325" s="14">
        <v>0.155709074710038</v>
      </c>
      <c r="AL325" s="14">
        <v>0.11696062053818</v>
      </c>
      <c r="AM325" s="14">
        <v>9.4871518896703394E-2</v>
      </c>
      <c r="AN325" s="14">
        <v>0.101194967016624</v>
      </c>
      <c r="AO325" s="14">
        <v>0.14983092855515201</v>
      </c>
      <c r="AP325" s="14">
        <v>0.29339501936096801</v>
      </c>
      <c r="AQ325" s="14">
        <v>9.4862456593276703E-2</v>
      </c>
      <c r="AR325" s="14">
        <v>0.311000410129184</v>
      </c>
      <c r="AS325" s="14">
        <v>0.21641123920258701</v>
      </c>
      <c r="AT325" s="14">
        <v>5.2523606887690803E-2</v>
      </c>
      <c r="AU325" s="14">
        <v>0.24484902624031599</v>
      </c>
      <c r="AV325" s="14"/>
      <c r="AW325" s="14">
        <v>0.158742423287863</v>
      </c>
      <c r="AX325" s="14">
        <v>0.180311114490881</v>
      </c>
      <c r="AY325" s="14"/>
      <c r="AZ325" s="14">
        <v>0.156982161016884</v>
      </c>
      <c r="BA325" s="14">
        <v>0.181523736677522</v>
      </c>
      <c r="BB325" s="14" t="s">
        <v>98</v>
      </c>
      <c r="BC325" s="14" t="s">
        <v>98</v>
      </c>
      <c r="BD325" s="14" t="s">
        <v>98</v>
      </c>
      <c r="BE325" s="14" t="s">
        <v>98</v>
      </c>
      <c r="BF325" s="14" t="s">
        <v>98</v>
      </c>
      <c r="BG325" s="14"/>
      <c r="BH325" s="14">
        <v>0.17199070576283801</v>
      </c>
      <c r="BI325" s="14">
        <v>0.155734066769248</v>
      </c>
      <c r="BJ325" s="14">
        <v>3.6416217097235901E-2</v>
      </c>
      <c r="BK325" s="14"/>
      <c r="BL325" s="14">
        <v>0.154327450379071</v>
      </c>
      <c r="BM325" s="14">
        <v>0.24484614598697599</v>
      </c>
      <c r="BN325" s="14">
        <v>4.7527037965639202E-2</v>
      </c>
      <c r="BO325" s="14">
        <v>8.6506443098074995E-2</v>
      </c>
      <c r="BP325" s="14">
        <v>8.5943458337413195E-2</v>
      </c>
      <c r="BQ325" s="14"/>
      <c r="BR325" s="14">
        <v>0.13612018206909601</v>
      </c>
      <c r="BS325" s="14">
        <v>0.236620785935163</v>
      </c>
      <c r="BT325" s="14">
        <v>4.5551053221790302E-2</v>
      </c>
    </row>
    <row r="326" spans="2:72" x14ac:dyDescent="0.25">
      <c r="B326" t="s">
        <v>219</v>
      </c>
      <c r="C326" s="14">
        <v>0.117105907203937</v>
      </c>
      <c r="D326" s="14">
        <v>0.103909399690552</v>
      </c>
      <c r="E326" s="14">
        <v>0.13208567226965201</v>
      </c>
      <c r="F326" s="14"/>
      <c r="G326" s="14">
        <v>0.113338180087415</v>
      </c>
      <c r="H326" s="14">
        <v>0.22550502043654999</v>
      </c>
      <c r="I326" s="14">
        <v>0.158823243970731</v>
      </c>
      <c r="J326" s="14">
        <v>0.121935094128055</v>
      </c>
      <c r="K326" s="14">
        <v>0.13997572430027899</v>
      </c>
      <c r="L326" s="14">
        <v>6.9657264093842597E-2</v>
      </c>
      <c r="M326" s="14"/>
      <c r="N326" s="14">
        <v>0.155259533899548</v>
      </c>
      <c r="O326" s="14">
        <v>0.12729414987229801</v>
      </c>
      <c r="P326" s="14">
        <v>7.1226013227348797E-2</v>
      </c>
      <c r="Q326" s="14">
        <v>9.5726909448143493E-2</v>
      </c>
      <c r="R326" s="14"/>
      <c r="S326" s="14">
        <v>0.12611955610990999</v>
      </c>
      <c r="T326" s="14">
        <v>8.4231693508964506E-2</v>
      </c>
      <c r="U326" s="14">
        <v>8.9989511487649804E-2</v>
      </c>
      <c r="V326" s="14">
        <v>0</v>
      </c>
      <c r="W326" s="14">
        <v>7.2444734345488898E-2</v>
      </c>
      <c r="X326" s="14">
        <v>0.23025536442382799</v>
      </c>
      <c r="Y326" s="14">
        <v>0.101709827961009</v>
      </c>
      <c r="Z326" s="14">
        <v>0.19618434722212</v>
      </c>
      <c r="AA326" s="14">
        <v>0.17785951688950499</v>
      </c>
      <c r="AB326" s="14">
        <v>7.4174245780168999E-2</v>
      </c>
      <c r="AC326" s="14">
        <v>0.16131959173389299</v>
      </c>
      <c r="AD326" s="14">
        <v>0.11358646508676799</v>
      </c>
      <c r="AE326" s="14"/>
      <c r="AF326" s="14">
        <v>0</v>
      </c>
      <c r="AG326" s="14">
        <v>0.179375076604433</v>
      </c>
      <c r="AH326" s="14">
        <v>7.4318604780491307E-2</v>
      </c>
      <c r="AI326" s="14">
        <v>3.54310236261745E-2</v>
      </c>
      <c r="AJ326" s="14">
        <v>0.11802396405991999</v>
      </c>
      <c r="AK326" s="14">
        <v>0.114460961363342</v>
      </c>
      <c r="AL326" s="14">
        <v>0.20094308526309199</v>
      </c>
      <c r="AM326" s="14">
        <v>9.7572420185277994E-2</v>
      </c>
      <c r="AN326" s="14">
        <v>0.15476221769183801</v>
      </c>
      <c r="AO326" s="14">
        <v>0.140584261596823</v>
      </c>
      <c r="AP326" s="14">
        <v>5.8041274652103902E-2</v>
      </c>
      <c r="AQ326" s="14">
        <v>7.0093832653151902E-2</v>
      </c>
      <c r="AR326" s="14">
        <v>0.23470090872344099</v>
      </c>
      <c r="AS326" s="14">
        <v>0.305552887491431</v>
      </c>
      <c r="AT326" s="14">
        <v>0.30892335069100701</v>
      </c>
      <c r="AU326" s="14">
        <v>6.5738383820980698E-2</v>
      </c>
      <c r="AV326" s="14"/>
      <c r="AW326" s="14">
        <v>0.12175382941150301</v>
      </c>
      <c r="AX326" s="14">
        <v>0.106567829462183</v>
      </c>
      <c r="AY326" s="14"/>
      <c r="AZ326" s="14">
        <v>0.124151525254761</v>
      </c>
      <c r="BA326" s="14">
        <v>0.103472674939294</v>
      </c>
      <c r="BB326" s="14" t="s">
        <v>98</v>
      </c>
      <c r="BC326" s="14" t="s">
        <v>98</v>
      </c>
      <c r="BD326" s="14" t="s">
        <v>98</v>
      </c>
      <c r="BE326" s="14" t="s">
        <v>98</v>
      </c>
      <c r="BF326" s="14" t="s">
        <v>98</v>
      </c>
      <c r="BG326" s="14"/>
      <c r="BH326" s="14">
        <v>0.11695716463672801</v>
      </c>
      <c r="BI326" s="14">
        <v>0.11506276235709</v>
      </c>
      <c r="BJ326" s="14">
        <v>0.15773057061099299</v>
      </c>
      <c r="BK326" s="14"/>
      <c r="BL326" s="14">
        <v>9.02839785301848E-2</v>
      </c>
      <c r="BM326" s="14">
        <v>0.17057880753479901</v>
      </c>
      <c r="BN326" s="14">
        <v>8.4668049944706503E-2</v>
      </c>
      <c r="BO326" s="14">
        <v>7.7152358813359703E-2</v>
      </c>
      <c r="BP326" s="14">
        <v>0.203734067232553</v>
      </c>
      <c r="BQ326" s="14"/>
      <c r="BR326" s="14">
        <v>0.121955439641612</v>
      </c>
      <c r="BS326" s="14">
        <v>0.14888039586632101</v>
      </c>
      <c r="BT326" s="14">
        <v>3.5846491995981E-2</v>
      </c>
    </row>
    <row r="327" spans="2:72" x14ac:dyDescent="0.25">
      <c r="B327" t="s">
        <v>222</v>
      </c>
      <c r="C327" s="14">
        <v>9.5104814660899595E-2</v>
      </c>
      <c r="D327" s="14">
        <v>0.102421807048693</v>
      </c>
      <c r="E327" s="14">
        <v>8.6799069610885293E-2</v>
      </c>
      <c r="F327" s="14"/>
      <c r="G327" s="14">
        <v>5.1352503969875798E-2</v>
      </c>
      <c r="H327" s="14">
        <v>7.6702786209834506E-2</v>
      </c>
      <c r="I327" s="14">
        <v>9.78693629922021E-2</v>
      </c>
      <c r="J327" s="14">
        <v>5.5660963171925398E-2</v>
      </c>
      <c r="K327" s="14">
        <v>9.0117986427614205E-2</v>
      </c>
      <c r="L327" s="14">
        <v>0.120268919049717</v>
      </c>
      <c r="M327" s="14"/>
      <c r="N327" s="14">
        <v>9.7259624418428198E-2</v>
      </c>
      <c r="O327" s="14">
        <v>8.7235987549306199E-2</v>
      </c>
      <c r="P327" s="14">
        <v>0.119714426119476</v>
      </c>
      <c r="Q327" s="14">
        <v>7.6059135426271393E-2</v>
      </c>
      <c r="R327" s="14"/>
      <c r="S327" s="14">
        <v>0.13288537995067901</v>
      </c>
      <c r="T327" s="14">
        <v>7.3575241413601902E-2</v>
      </c>
      <c r="U327" s="14">
        <v>0.17728999917368099</v>
      </c>
      <c r="V327" s="14">
        <v>3.8435000813218302E-2</v>
      </c>
      <c r="W327" s="14">
        <v>0.104317551386521</v>
      </c>
      <c r="X327" s="14">
        <v>9.2654637138738699E-2</v>
      </c>
      <c r="Y327" s="14">
        <v>0.121270168739484</v>
      </c>
      <c r="Z327" s="14">
        <v>0.148298434082136</v>
      </c>
      <c r="AA327" s="14">
        <v>3.19726375681769E-2</v>
      </c>
      <c r="AB327" s="14">
        <v>8.1965849363949794E-2</v>
      </c>
      <c r="AC327" s="14">
        <v>8.48713633546892E-2</v>
      </c>
      <c r="AD327" s="14">
        <v>0.113041227033584</v>
      </c>
      <c r="AE327" s="14"/>
      <c r="AF327" s="14">
        <v>0.18637703962601901</v>
      </c>
      <c r="AG327" s="14">
        <v>5.2835706381662503E-2</v>
      </c>
      <c r="AH327" s="14">
        <v>0.17836704634415701</v>
      </c>
      <c r="AI327" s="14">
        <v>3.06366404537999E-2</v>
      </c>
      <c r="AJ327" s="14">
        <v>0.14253359429437401</v>
      </c>
      <c r="AK327" s="14">
        <v>7.0740649427059293E-2</v>
      </c>
      <c r="AL327" s="14">
        <v>7.5238191895340506E-2</v>
      </c>
      <c r="AM327" s="14">
        <v>5.7452149146267097E-2</v>
      </c>
      <c r="AN327" s="14">
        <v>8.0187437556009294E-2</v>
      </c>
      <c r="AO327" s="14">
        <v>7.8836662993975903E-2</v>
      </c>
      <c r="AP327" s="14">
        <v>0.11501566132091701</v>
      </c>
      <c r="AQ327" s="14">
        <v>0.18056463346004101</v>
      </c>
      <c r="AR327" s="14">
        <v>5.3332289040759803E-2</v>
      </c>
      <c r="AS327" s="14">
        <v>0.13900912209202501</v>
      </c>
      <c r="AT327" s="14">
        <v>0.26244485642399901</v>
      </c>
      <c r="AU327" s="14">
        <v>0</v>
      </c>
      <c r="AV327" s="14"/>
      <c r="AW327" s="14">
        <v>0.107635836218904</v>
      </c>
      <c r="AX327" s="14">
        <v>6.6693650819369496E-2</v>
      </c>
      <c r="AY327" s="14"/>
      <c r="AZ327" s="14">
        <v>9.4206836553744996E-2</v>
      </c>
      <c r="BA327" s="14">
        <v>9.6842397370477895E-2</v>
      </c>
      <c r="BB327" s="14" t="s">
        <v>98</v>
      </c>
      <c r="BC327" s="14" t="s">
        <v>98</v>
      </c>
      <c r="BD327" s="14" t="s">
        <v>98</v>
      </c>
      <c r="BE327" s="14" t="s">
        <v>98</v>
      </c>
      <c r="BF327" s="14" t="s">
        <v>98</v>
      </c>
      <c r="BG327" s="14"/>
      <c r="BH327" s="14">
        <v>0.121752659764993</v>
      </c>
      <c r="BI327" s="14">
        <v>7.0387494949600199E-2</v>
      </c>
      <c r="BJ327" s="14">
        <v>8.1382705791914603E-2</v>
      </c>
      <c r="BK327" s="14"/>
      <c r="BL327" s="14">
        <v>0.13029566596921599</v>
      </c>
      <c r="BM327" s="14">
        <v>4.7829196926395201E-2</v>
      </c>
      <c r="BN327" s="14">
        <v>4.7027246775985201E-2</v>
      </c>
      <c r="BO327" s="14">
        <v>0.17325481501131601</v>
      </c>
      <c r="BP327" s="14">
        <v>9.91960012711844E-2</v>
      </c>
      <c r="BQ327" s="14"/>
      <c r="BR327" s="14">
        <v>0.14207703459777099</v>
      </c>
      <c r="BS327" s="14">
        <v>5.3821219617978401E-2</v>
      </c>
      <c r="BT327" s="14">
        <v>0.15373893188490201</v>
      </c>
    </row>
    <row r="328" spans="2:72" x14ac:dyDescent="0.25">
      <c r="B328" t="s">
        <v>224</v>
      </c>
      <c r="C328" s="14">
        <v>9.2001425618431804E-2</v>
      </c>
      <c r="D328" s="14">
        <v>0.10866536267995</v>
      </c>
      <c r="E328" s="14">
        <v>7.30856737046615E-2</v>
      </c>
      <c r="F328" s="14"/>
      <c r="G328" s="14">
        <v>9.4441573440324195E-2</v>
      </c>
      <c r="H328" s="14">
        <v>0.17948682973830801</v>
      </c>
      <c r="I328" s="14">
        <v>0.10279523760215099</v>
      </c>
      <c r="J328" s="14">
        <v>0.117322459409781</v>
      </c>
      <c r="K328" s="14">
        <v>5.5588165733912599E-2</v>
      </c>
      <c r="L328" s="14">
        <v>8.3113912236987705E-2</v>
      </c>
      <c r="M328" s="14"/>
      <c r="N328" s="14">
        <v>0.10845844870625</v>
      </c>
      <c r="O328" s="14">
        <v>9.4246106742456801E-2</v>
      </c>
      <c r="P328" s="14">
        <v>0.101849729333432</v>
      </c>
      <c r="Q328" s="14">
        <v>5.2882727454726601E-2</v>
      </c>
      <c r="R328" s="14"/>
      <c r="S328" s="14">
        <v>0.179113581678467</v>
      </c>
      <c r="T328" s="14">
        <v>9.9891399527867603E-2</v>
      </c>
      <c r="U328" s="14">
        <v>0.17521347899237999</v>
      </c>
      <c r="V328" s="14">
        <v>8.1524986882996198E-2</v>
      </c>
      <c r="W328" s="14">
        <v>7.6351198511470805E-2</v>
      </c>
      <c r="X328" s="14">
        <v>5.6344671309066098E-2</v>
      </c>
      <c r="Y328" s="14">
        <v>6.8531573570138199E-2</v>
      </c>
      <c r="Z328" s="14">
        <v>3.3768163138008199E-2</v>
      </c>
      <c r="AA328" s="14">
        <v>4.1747910575965101E-2</v>
      </c>
      <c r="AB328" s="14">
        <v>9.34435250964393E-2</v>
      </c>
      <c r="AC328" s="14">
        <v>7.8495601259150505E-2</v>
      </c>
      <c r="AD328" s="14">
        <v>0.11358646508676799</v>
      </c>
      <c r="AE328" s="14"/>
      <c r="AF328" s="14">
        <v>0</v>
      </c>
      <c r="AG328" s="14">
        <v>8.6808172622527199E-2</v>
      </c>
      <c r="AH328" s="14">
        <v>6.5625689543732199E-2</v>
      </c>
      <c r="AI328" s="14">
        <v>1.6074904448164E-2</v>
      </c>
      <c r="AJ328" s="14">
        <v>8.3616407443486696E-2</v>
      </c>
      <c r="AK328" s="14">
        <v>9.1673133140671104E-2</v>
      </c>
      <c r="AL328" s="14">
        <v>7.9980413655237406E-2</v>
      </c>
      <c r="AM328" s="14">
        <v>0.105229354238162</v>
      </c>
      <c r="AN328" s="14">
        <v>7.2936094700491699E-2</v>
      </c>
      <c r="AO328" s="14">
        <v>0.11067091477468601</v>
      </c>
      <c r="AP328" s="14">
        <v>0.16488009681066201</v>
      </c>
      <c r="AQ328" s="14">
        <v>0.17206282605803999</v>
      </c>
      <c r="AR328" s="14">
        <v>0.11477563387305</v>
      </c>
      <c r="AS328" s="14">
        <v>0</v>
      </c>
      <c r="AT328" s="14">
        <v>0.21835270214161401</v>
      </c>
      <c r="AU328" s="14">
        <v>0</v>
      </c>
      <c r="AV328" s="14"/>
      <c r="AW328" s="14">
        <v>9.3454751457737101E-2</v>
      </c>
      <c r="AX328" s="14">
        <v>8.87063488088915E-2</v>
      </c>
      <c r="AY328" s="14"/>
      <c r="AZ328" s="14">
        <v>8.6620179705909101E-2</v>
      </c>
      <c r="BA328" s="14">
        <v>0.10241410692891</v>
      </c>
      <c r="BB328" s="14" t="s">
        <v>98</v>
      </c>
      <c r="BC328" s="14" t="s">
        <v>98</v>
      </c>
      <c r="BD328" s="14" t="s">
        <v>98</v>
      </c>
      <c r="BE328" s="14" t="s">
        <v>98</v>
      </c>
      <c r="BF328" s="14" t="s">
        <v>98</v>
      </c>
      <c r="BG328" s="14"/>
      <c r="BH328" s="14">
        <v>0.102358825494027</v>
      </c>
      <c r="BI328" s="14">
        <v>8.4828832679245597E-2</v>
      </c>
      <c r="BJ328" s="14">
        <v>0.10423336312411299</v>
      </c>
      <c r="BK328" s="14"/>
      <c r="BL328" s="14">
        <v>7.9873625345273397E-2</v>
      </c>
      <c r="BM328" s="14">
        <v>7.88851673298651E-2</v>
      </c>
      <c r="BN328" s="14">
        <v>0.129967783613438</v>
      </c>
      <c r="BO328" s="14">
        <v>8.4603519523904602E-2</v>
      </c>
      <c r="BP328" s="14">
        <v>0.111045207494786</v>
      </c>
      <c r="BQ328" s="14"/>
      <c r="BR328" s="14">
        <v>0.103359306697309</v>
      </c>
      <c r="BS328" s="14">
        <v>0.110291257761627</v>
      </c>
      <c r="BT328" s="14">
        <v>8.8722092044647496E-2</v>
      </c>
    </row>
    <row r="329" spans="2:72" x14ac:dyDescent="0.25">
      <c r="B329" t="s">
        <v>92</v>
      </c>
      <c r="C329" s="14">
        <v>5.9962468099108802E-2</v>
      </c>
      <c r="D329" s="14">
        <v>7.5089276254665396E-2</v>
      </c>
      <c r="E329" s="14">
        <v>4.2791558891915403E-2</v>
      </c>
      <c r="F329" s="14"/>
      <c r="G329" s="14">
        <v>0</v>
      </c>
      <c r="H329" s="14">
        <v>4.4312614089856303E-2</v>
      </c>
      <c r="I329" s="14">
        <v>2.4510920204101401E-2</v>
      </c>
      <c r="J329" s="14">
        <v>4.3308015670305601E-2</v>
      </c>
      <c r="K329" s="14">
        <v>6.9551981276740393E-2</v>
      </c>
      <c r="L329" s="14">
        <v>8.1025032920638701E-2</v>
      </c>
      <c r="M329" s="14"/>
      <c r="N329" s="14">
        <v>5.1183384224411099E-2</v>
      </c>
      <c r="O329" s="14">
        <v>5.9266609654772602E-2</v>
      </c>
      <c r="P329" s="14">
        <v>7.5304582078726007E-2</v>
      </c>
      <c r="Q329" s="14">
        <v>5.8664245251512197E-2</v>
      </c>
      <c r="R329" s="14"/>
      <c r="S329" s="14">
        <v>7.6337911125901603E-2</v>
      </c>
      <c r="T329" s="14">
        <v>2.16020355332605E-2</v>
      </c>
      <c r="U329" s="14">
        <v>8.0092426627156099E-2</v>
      </c>
      <c r="V329" s="14">
        <v>0.12474815345432</v>
      </c>
      <c r="W329" s="14">
        <v>1.8455493733198901E-2</v>
      </c>
      <c r="X329" s="14">
        <v>5.7486647920543699E-2</v>
      </c>
      <c r="Y329" s="14">
        <v>5.4736932382737101E-2</v>
      </c>
      <c r="Z329" s="14">
        <v>8.1009835500279695E-2</v>
      </c>
      <c r="AA329" s="14">
        <v>5.4432292861706498E-2</v>
      </c>
      <c r="AB329" s="14">
        <v>4.4648152538910697E-2</v>
      </c>
      <c r="AC329" s="14">
        <v>0.108832335660192</v>
      </c>
      <c r="AD329" s="14">
        <v>0</v>
      </c>
      <c r="AE329" s="14"/>
      <c r="AF329" s="14">
        <v>0</v>
      </c>
      <c r="AG329" s="14">
        <v>3.9048042198390198E-2</v>
      </c>
      <c r="AH329" s="14">
        <v>2.93211406726346E-2</v>
      </c>
      <c r="AI329" s="14">
        <v>3.7456386993283797E-2</v>
      </c>
      <c r="AJ329" s="14">
        <v>5.3419902023725402E-2</v>
      </c>
      <c r="AK329" s="14">
        <v>8.3336015190391494E-2</v>
      </c>
      <c r="AL329" s="14">
        <v>9.5390430931599907E-2</v>
      </c>
      <c r="AM329" s="14">
        <v>9.1324362079429997E-2</v>
      </c>
      <c r="AN329" s="14">
        <v>7.8359561857934995E-2</v>
      </c>
      <c r="AO329" s="14">
        <v>6.7649671634443201E-2</v>
      </c>
      <c r="AP329" s="14">
        <v>3.9887739691234998E-2</v>
      </c>
      <c r="AQ329" s="14">
        <v>6.7315205379771897E-2</v>
      </c>
      <c r="AR329" s="14">
        <v>4.08663802044677E-2</v>
      </c>
      <c r="AS329" s="14">
        <v>0</v>
      </c>
      <c r="AT329" s="14">
        <v>6.9521176338757901E-2</v>
      </c>
      <c r="AU329" s="14">
        <v>0.121082620780931</v>
      </c>
      <c r="AV329" s="14"/>
      <c r="AW329" s="14">
        <v>6.8209177186130995E-2</v>
      </c>
      <c r="AX329" s="14">
        <v>4.1264981869412298E-2</v>
      </c>
      <c r="AY329" s="14"/>
      <c r="AZ329" s="14">
        <v>7.2882050978497301E-2</v>
      </c>
      <c r="BA329" s="14">
        <v>3.4963146125302297E-2</v>
      </c>
      <c r="BB329" s="14" t="s">
        <v>98</v>
      </c>
      <c r="BC329" s="14" t="s">
        <v>98</v>
      </c>
      <c r="BD329" s="14" t="s">
        <v>98</v>
      </c>
      <c r="BE329" s="14" t="s">
        <v>98</v>
      </c>
      <c r="BF329" s="14" t="s">
        <v>98</v>
      </c>
      <c r="BG329" s="14"/>
      <c r="BH329" s="14">
        <v>3.9112608285635599E-2</v>
      </c>
      <c r="BI329" s="14">
        <v>8.4995712334452606E-2</v>
      </c>
      <c r="BJ329" s="14">
        <v>4.9547306897799799E-2</v>
      </c>
      <c r="BK329" s="14"/>
      <c r="BL329" s="14">
        <v>5.4606426630763698E-2</v>
      </c>
      <c r="BM329" s="14">
        <v>5.6904416510736001E-2</v>
      </c>
      <c r="BN329" s="14">
        <v>0.123934616368422</v>
      </c>
      <c r="BO329" s="14">
        <v>0.108090484791193</v>
      </c>
      <c r="BP329" s="14">
        <v>6.1513276275037297E-2</v>
      </c>
      <c r="BQ329" s="14"/>
      <c r="BR329" s="14">
        <v>2.9036024232722599E-2</v>
      </c>
      <c r="BS329" s="14">
        <v>7.4294505676705203E-2</v>
      </c>
      <c r="BT329" s="14">
        <v>0.100305712801927</v>
      </c>
    </row>
    <row r="330" spans="2:72" x14ac:dyDescent="0.25">
      <c r="B330" t="s">
        <v>221</v>
      </c>
      <c r="C330" s="14">
        <v>3.6003180356778901E-2</v>
      </c>
      <c r="D330" s="14">
        <v>3.4084703084552602E-2</v>
      </c>
      <c r="E330" s="14">
        <v>3.8180903424242997E-2</v>
      </c>
      <c r="F330" s="14"/>
      <c r="G330" s="14">
        <v>0.21324363798749199</v>
      </c>
      <c r="H330" s="14">
        <v>0.12271994364027899</v>
      </c>
      <c r="I330" s="14">
        <v>8.2891141709887706E-2</v>
      </c>
      <c r="J330" s="14">
        <v>1.21799091553116E-2</v>
      </c>
      <c r="K330" s="14">
        <v>3.3400638493869497E-2</v>
      </c>
      <c r="L330" s="14">
        <v>3.9854271157987904E-3</v>
      </c>
      <c r="M330" s="14"/>
      <c r="N330" s="14">
        <v>5.4426360061074201E-2</v>
      </c>
      <c r="O330" s="14">
        <v>4.7739025284401798E-2</v>
      </c>
      <c r="P330" s="14">
        <v>1.70693446649429E-2</v>
      </c>
      <c r="Q330" s="14">
        <v>1.24624673722204E-2</v>
      </c>
      <c r="R330" s="14"/>
      <c r="S330" s="14">
        <v>8.08567388413442E-2</v>
      </c>
      <c r="T330" s="14">
        <v>2.3220778058047599E-2</v>
      </c>
      <c r="U330" s="14">
        <v>7.1709162570632104E-2</v>
      </c>
      <c r="V330" s="14">
        <v>0</v>
      </c>
      <c r="W330" s="14">
        <v>4.1251882337528599E-2</v>
      </c>
      <c r="X330" s="14">
        <v>1.6214641681566399E-2</v>
      </c>
      <c r="Y330" s="14">
        <v>1.37518997323802E-2</v>
      </c>
      <c r="Z330" s="14">
        <v>0</v>
      </c>
      <c r="AA330" s="14">
        <v>4.4723613263584497E-2</v>
      </c>
      <c r="AB330" s="14">
        <v>3.0091574969829601E-2</v>
      </c>
      <c r="AC330" s="14">
        <v>4.4617359798966499E-2</v>
      </c>
      <c r="AD330" s="14">
        <v>0.113041227033584</v>
      </c>
      <c r="AE330" s="14"/>
      <c r="AF330" s="14">
        <v>0.32022673014570802</v>
      </c>
      <c r="AG330" s="14">
        <v>0</v>
      </c>
      <c r="AH330" s="14">
        <v>0</v>
      </c>
      <c r="AI330" s="14">
        <v>0</v>
      </c>
      <c r="AJ330" s="14">
        <v>3.4018261459438301E-2</v>
      </c>
      <c r="AK330" s="14">
        <v>0</v>
      </c>
      <c r="AL330" s="14">
        <v>6.1234244787428498E-2</v>
      </c>
      <c r="AM330" s="14">
        <v>3.6126977873122502E-2</v>
      </c>
      <c r="AN330" s="14">
        <v>5.15029391026669E-2</v>
      </c>
      <c r="AO330" s="14">
        <v>0</v>
      </c>
      <c r="AP330" s="14">
        <v>4.18558513193069E-2</v>
      </c>
      <c r="AQ330" s="14">
        <v>0.113464921099428</v>
      </c>
      <c r="AR330" s="14">
        <v>0</v>
      </c>
      <c r="AS330" s="14">
        <v>0.208515888205377</v>
      </c>
      <c r="AT330" s="14">
        <v>0.21845722761651901</v>
      </c>
      <c r="AU330" s="14">
        <v>0</v>
      </c>
      <c r="AV330" s="14"/>
      <c r="AW330" s="14">
        <v>2.5461239727007201E-2</v>
      </c>
      <c r="AX330" s="14">
        <v>5.9904567889609302E-2</v>
      </c>
      <c r="AY330" s="14"/>
      <c r="AZ330" s="14">
        <v>1.9785064104472099E-2</v>
      </c>
      <c r="BA330" s="14">
        <v>6.7385146306071897E-2</v>
      </c>
      <c r="BB330" s="14" t="s">
        <v>98</v>
      </c>
      <c r="BC330" s="14" t="s">
        <v>98</v>
      </c>
      <c r="BD330" s="14" t="s">
        <v>98</v>
      </c>
      <c r="BE330" s="14" t="s">
        <v>98</v>
      </c>
      <c r="BF330" s="14" t="s">
        <v>98</v>
      </c>
      <c r="BG330" s="14"/>
      <c r="BH330" s="14">
        <v>2.2467292582388401E-2</v>
      </c>
      <c r="BI330" s="14">
        <v>4.8215901832483497E-2</v>
      </c>
      <c r="BJ330" s="14">
        <v>0</v>
      </c>
      <c r="BK330" s="14"/>
      <c r="BL330" s="14">
        <v>2.6517269676389999E-2</v>
      </c>
      <c r="BM330" s="14">
        <v>4.5531477495013198E-2</v>
      </c>
      <c r="BN330" s="14">
        <v>4.9665446212644099E-2</v>
      </c>
      <c r="BO330" s="14">
        <v>0</v>
      </c>
      <c r="BP330" s="14">
        <v>0</v>
      </c>
      <c r="BQ330" s="14"/>
      <c r="BR330" s="14">
        <v>3.7756888083511297E-2</v>
      </c>
      <c r="BS330" s="14">
        <v>5.1405225609396199E-2</v>
      </c>
      <c r="BT330" s="14">
        <v>3.8162795406251199E-2</v>
      </c>
    </row>
    <row r="331" spans="2:72" x14ac:dyDescent="0.25">
      <c r="B331" t="s">
        <v>227</v>
      </c>
      <c r="C331" s="14">
        <v>2.6138275754954199E-2</v>
      </c>
      <c r="D331" s="14">
        <v>2.5273807574895901E-2</v>
      </c>
      <c r="E331" s="14">
        <v>2.7119560404011801E-2</v>
      </c>
      <c r="F331" s="14"/>
      <c r="G331" s="14">
        <v>0</v>
      </c>
      <c r="H331" s="14">
        <v>0.17171302588080201</v>
      </c>
      <c r="I331" s="14">
        <v>1.01088897173919E-2</v>
      </c>
      <c r="J331" s="14">
        <v>3.6793467576437103E-2</v>
      </c>
      <c r="K331" s="14">
        <v>7.5051867735176601E-3</v>
      </c>
      <c r="L331" s="14">
        <v>1.51522149374853E-2</v>
      </c>
      <c r="M331" s="14"/>
      <c r="N331" s="14">
        <v>1.2672708307969301E-2</v>
      </c>
      <c r="O331" s="14">
        <v>3.11150259074395E-2</v>
      </c>
      <c r="P331" s="14">
        <v>1.2106289953315299E-2</v>
      </c>
      <c r="Q331" s="14">
        <v>5.73220715856433E-2</v>
      </c>
      <c r="R331" s="14"/>
      <c r="S331" s="14">
        <v>5.2940409191468002E-2</v>
      </c>
      <c r="T331" s="14">
        <v>0</v>
      </c>
      <c r="U331" s="14">
        <v>2.08552857441744E-2</v>
      </c>
      <c r="V331" s="14">
        <v>0</v>
      </c>
      <c r="W331" s="14">
        <v>0</v>
      </c>
      <c r="X331" s="14">
        <v>3.4617022476514499E-2</v>
      </c>
      <c r="Y331" s="14">
        <v>1.37518997323802E-2</v>
      </c>
      <c r="Z331" s="14">
        <v>0</v>
      </c>
      <c r="AA331" s="14">
        <v>3.2548363230235702E-2</v>
      </c>
      <c r="AB331" s="14">
        <v>0.105810935877743</v>
      </c>
      <c r="AC331" s="14">
        <v>0</v>
      </c>
      <c r="AD331" s="14">
        <v>0.11358646508676799</v>
      </c>
      <c r="AE331" s="14"/>
      <c r="AF331" s="14">
        <v>0.32022673014570802</v>
      </c>
      <c r="AG331" s="14">
        <v>4.8638664083300101E-2</v>
      </c>
      <c r="AH331" s="14">
        <v>0</v>
      </c>
      <c r="AI331" s="14">
        <v>1.6074904448164E-2</v>
      </c>
      <c r="AJ331" s="14">
        <v>7.8763424313339894E-2</v>
      </c>
      <c r="AK331" s="14">
        <v>1.24344959856756E-2</v>
      </c>
      <c r="AL331" s="14">
        <v>0</v>
      </c>
      <c r="AM331" s="14">
        <v>5.7673776832562397E-2</v>
      </c>
      <c r="AN331" s="14">
        <v>0</v>
      </c>
      <c r="AO331" s="14">
        <v>3.81568569293739E-2</v>
      </c>
      <c r="AP331" s="14">
        <v>0</v>
      </c>
      <c r="AQ331" s="14">
        <v>3.1283061691961003E-2</v>
      </c>
      <c r="AR331" s="14">
        <v>6.8529458416873204E-2</v>
      </c>
      <c r="AS331" s="14">
        <v>0</v>
      </c>
      <c r="AT331" s="14">
        <v>0</v>
      </c>
      <c r="AU331" s="14">
        <v>0</v>
      </c>
      <c r="AV331" s="14"/>
      <c r="AW331" s="14">
        <v>2.6283804151986501E-2</v>
      </c>
      <c r="AX331" s="14">
        <v>2.58083241135382E-2</v>
      </c>
      <c r="AY331" s="14"/>
      <c r="AZ331" s="14">
        <v>1.03559062427384E-2</v>
      </c>
      <c r="BA331" s="14">
        <v>5.6677074153385402E-2</v>
      </c>
      <c r="BB331" s="14" t="s">
        <v>98</v>
      </c>
      <c r="BC331" s="14" t="s">
        <v>98</v>
      </c>
      <c r="BD331" s="14" t="s">
        <v>98</v>
      </c>
      <c r="BE331" s="14" t="s">
        <v>98</v>
      </c>
      <c r="BF331" s="14" t="s">
        <v>98</v>
      </c>
      <c r="BG331" s="14"/>
      <c r="BH331" s="14">
        <v>2.69233806547735E-2</v>
      </c>
      <c r="BI331" s="14">
        <v>2.8687616741661301E-2</v>
      </c>
      <c r="BJ331" s="14">
        <v>0</v>
      </c>
      <c r="BK331" s="14"/>
      <c r="BL331" s="14">
        <v>2.4565061717298001E-2</v>
      </c>
      <c r="BM331" s="14">
        <v>1.77140465688231E-2</v>
      </c>
      <c r="BN331" s="14">
        <v>2.6602921735673201E-2</v>
      </c>
      <c r="BO331" s="14">
        <v>0</v>
      </c>
      <c r="BP331" s="14">
        <v>9.9435494964278601E-2</v>
      </c>
      <c r="BQ331" s="14"/>
      <c r="BR331" s="14">
        <v>2.25890470512526E-2</v>
      </c>
      <c r="BS331" s="14">
        <v>2.37357831060677E-2</v>
      </c>
      <c r="BT331" s="14">
        <v>0</v>
      </c>
    </row>
    <row r="332" spans="2:72" x14ac:dyDescent="0.25">
      <c r="B332" t="s">
        <v>226</v>
      </c>
      <c r="C332" s="14">
        <v>1.6359703306024001E-2</v>
      </c>
      <c r="D332" s="14">
        <v>3.0771875102283901E-2</v>
      </c>
      <c r="E332" s="14">
        <v>0</v>
      </c>
      <c r="F332" s="14"/>
      <c r="G332" s="14">
        <v>7.0992783820057095E-2</v>
      </c>
      <c r="H332" s="14">
        <v>4.1761309908882202E-2</v>
      </c>
      <c r="I332" s="14">
        <v>3.8272023967211702E-2</v>
      </c>
      <c r="J332" s="14">
        <v>1.1240633366198601E-2</v>
      </c>
      <c r="K332" s="14">
        <v>1.3739149328176801E-2</v>
      </c>
      <c r="L332" s="14">
        <v>4.1941074887360498E-3</v>
      </c>
      <c r="M332" s="14"/>
      <c r="N332" s="14">
        <v>1.4782443706774199E-2</v>
      </c>
      <c r="O332" s="14">
        <v>2.0370513117919199E-2</v>
      </c>
      <c r="P332" s="14">
        <v>2.1310509902981101E-2</v>
      </c>
      <c r="Q332" s="14">
        <v>0</v>
      </c>
      <c r="R332" s="14"/>
      <c r="S332" s="14">
        <v>5.6834660080747501E-2</v>
      </c>
      <c r="T332" s="14">
        <v>3.9791111342829998E-2</v>
      </c>
      <c r="U332" s="14">
        <v>0</v>
      </c>
      <c r="V332" s="14">
        <v>2.0084438568734101E-2</v>
      </c>
      <c r="W332" s="14">
        <v>0</v>
      </c>
      <c r="X332" s="14">
        <v>2.0548497850169101E-2</v>
      </c>
      <c r="Y332" s="14">
        <v>0</v>
      </c>
      <c r="Z332" s="14">
        <v>0</v>
      </c>
      <c r="AA332" s="14">
        <v>1.4699012974733401E-2</v>
      </c>
      <c r="AB332" s="14">
        <v>0</v>
      </c>
      <c r="AC332" s="14">
        <v>0</v>
      </c>
      <c r="AD332" s="14">
        <v>0</v>
      </c>
      <c r="AE332" s="14"/>
      <c r="AF332" s="14">
        <v>0</v>
      </c>
      <c r="AG332" s="14">
        <v>0</v>
      </c>
      <c r="AH332" s="14">
        <v>3.26052380362961E-2</v>
      </c>
      <c r="AI332" s="14">
        <v>0</v>
      </c>
      <c r="AJ332" s="14">
        <v>3.2612507731661598E-2</v>
      </c>
      <c r="AK332" s="14">
        <v>0</v>
      </c>
      <c r="AL332" s="14">
        <v>1.7739119016760799E-2</v>
      </c>
      <c r="AM332" s="14">
        <v>2.9590150750171299E-2</v>
      </c>
      <c r="AN332" s="14">
        <v>0</v>
      </c>
      <c r="AO332" s="14">
        <v>0</v>
      </c>
      <c r="AP332" s="14">
        <v>4.0928305139513399E-2</v>
      </c>
      <c r="AQ332" s="14">
        <v>0</v>
      </c>
      <c r="AR332" s="14">
        <v>0</v>
      </c>
      <c r="AS332" s="14">
        <v>0</v>
      </c>
      <c r="AT332" s="14">
        <v>0.14992543913988099</v>
      </c>
      <c r="AU332" s="14">
        <v>0</v>
      </c>
      <c r="AV332" s="14"/>
      <c r="AW332" s="14">
        <v>1.2153815241445799E-2</v>
      </c>
      <c r="AX332" s="14">
        <v>2.58955718981209E-2</v>
      </c>
      <c r="AY332" s="14"/>
      <c r="AZ332" s="14">
        <v>7.0273600337136298E-3</v>
      </c>
      <c r="BA332" s="14">
        <v>3.4417736325555698E-2</v>
      </c>
      <c r="BB332" s="14" t="s">
        <v>98</v>
      </c>
      <c r="BC332" s="14" t="s">
        <v>98</v>
      </c>
      <c r="BD332" s="14" t="s">
        <v>98</v>
      </c>
      <c r="BE332" s="14" t="s">
        <v>98</v>
      </c>
      <c r="BF332" s="14" t="s">
        <v>98</v>
      </c>
      <c r="BG332" s="14"/>
      <c r="BH332" s="14">
        <v>1.58380865999087E-2</v>
      </c>
      <c r="BI332" s="14">
        <v>1.5503164014326E-2</v>
      </c>
      <c r="BJ332" s="14">
        <v>4.3395888213836699E-2</v>
      </c>
      <c r="BK332" s="14"/>
      <c r="BL332" s="14">
        <v>2.7823479900471099E-2</v>
      </c>
      <c r="BM332" s="14">
        <v>0</v>
      </c>
      <c r="BN332" s="14">
        <v>0</v>
      </c>
      <c r="BO332" s="14">
        <v>0</v>
      </c>
      <c r="BP332" s="14">
        <v>2.8695319908399301E-2</v>
      </c>
      <c r="BQ332" s="14"/>
      <c r="BR332" s="14">
        <v>3.4984608950883803E-2</v>
      </c>
      <c r="BS332" s="14">
        <v>8.8467023223829204E-3</v>
      </c>
      <c r="BT332" s="14">
        <v>0</v>
      </c>
    </row>
    <row r="333" spans="2:72" x14ac:dyDescent="0.25">
      <c r="B333" t="s">
        <v>223</v>
      </c>
      <c r="C333" s="14">
        <v>1.1245442837109701E-2</v>
      </c>
      <c r="D333" s="14">
        <v>5.8895776624923396E-3</v>
      </c>
      <c r="E333" s="14">
        <v>1.7325051548584099E-2</v>
      </c>
      <c r="F333" s="14"/>
      <c r="G333" s="14">
        <v>0</v>
      </c>
      <c r="H333" s="14">
        <v>5.6677472018883297E-2</v>
      </c>
      <c r="I333" s="14">
        <v>1.62258311325339E-2</v>
      </c>
      <c r="J333" s="14">
        <v>0</v>
      </c>
      <c r="K333" s="14">
        <v>0</v>
      </c>
      <c r="L333" s="14">
        <v>1.3939546984516899E-2</v>
      </c>
      <c r="M333" s="14"/>
      <c r="N333" s="14">
        <v>5.0547900528661897E-3</v>
      </c>
      <c r="O333" s="14">
        <v>1.15329238687673E-2</v>
      </c>
      <c r="P333" s="14">
        <v>1.99698663389151E-2</v>
      </c>
      <c r="Q333" s="14">
        <v>1.11325459560082E-2</v>
      </c>
      <c r="R333" s="14"/>
      <c r="S333" s="14">
        <v>0</v>
      </c>
      <c r="T333" s="14">
        <v>0</v>
      </c>
      <c r="U333" s="14">
        <v>1.9536163921971401E-2</v>
      </c>
      <c r="V333" s="14">
        <v>1.8815583285763601E-2</v>
      </c>
      <c r="W333" s="14">
        <v>1.8687745701640002E-2</v>
      </c>
      <c r="X333" s="14">
        <v>4.52949935804988E-2</v>
      </c>
      <c r="Y333" s="14">
        <v>0</v>
      </c>
      <c r="Z333" s="14">
        <v>0</v>
      </c>
      <c r="AA333" s="14">
        <v>0</v>
      </c>
      <c r="AB333" s="14">
        <v>0</v>
      </c>
      <c r="AC333" s="14">
        <v>3.2520189800880901E-2</v>
      </c>
      <c r="AD333" s="14">
        <v>0</v>
      </c>
      <c r="AE333" s="14"/>
      <c r="AF333" s="14">
        <v>0</v>
      </c>
      <c r="AG333" s="14">
        <v>0</v>
      </c>
      <c r="AH333" s="14">
        <v>0</v>
      </c>
      <c r="AI333" s="14">
        <v>0</v>
      </c>
      <c r="AJ333" s="14">
        <v>0</v>
      </c>
      <c r="AK333" s="14">
        <v>2.06903090789658E-2</v>
      </c>
      <c r="AL333" s="14">
        <v>1.9247878758656599E-2</v>
      </c>
      <c r="AM333" s="14">
        <v>0</v>
      </c>
      <c r="AN333" s="14">
        <v>0</v>
      </c>
      <c r="AO333" s="14">
        <v>0</v>
      </c>
      <c r="AP333" s="14">
        <v>2.7148897341797599E-2</v>
      </c>
      <c r="AQ333" s="14">
        <v>7.2013627902879698E-2</v>
      </c>
      <c r="AR333" s="14">
        <v>0</v>
      </c>
      <c r="AS333" s="14">
        <v>0</v>
      </c>
      <c r="AT333" s="14">
        <v>0</v>
      </c>
      <c r="AU333" s="14">
        <v>6.6975453464087203E-2</v>
      </c>
      <c r="AV333" s="14"/>
      <c r="AW333" s="14">
        <v>1.4016105623389201E-2</v>
      </c>
      <c r="AX333" s="14">
        <v>4.96361226118719E-3</v>
      </c>
      <c r="AY333" s="14"/>
      <c r="AZ333" s="14">
        <v>1.1479681131868801E-2</v>
      </c>
      <c r="BA333" s="14">
        <v>1.0792193022162401E-2</v>
      </c>
      <c r="BB333" s="14" t="s">
        <v>98</v>
      </c>
      <c r="BC333" s="14" t="s">
        <v>98</v>
      </c>
      <c r="BD333" s="14" t="s">
        <v>98</v>
      </c>
      <c r="BE333" s="14" t="s">
        <v>98</v>
      </c>
      <c r="BF333" s="14" t="s">
        <v>98</v>
      </c>
      <c r="BG333" s="14"/>
      <c r="BH333" s="14">
        <v>2.3650177985603399E-2</v>
      </c>
      <c r="BI333" s="14">
        <v>0</v>
      </c>
      <c r="BJ333" s="14">
        <v>0</v>
      </c>
      <c r="BK333" s="14"/>
      <c r="BL333" s="14">
        <v>1.6536036133712701E-2</v>
      </c>
      <c r="BM333" s="14">
        <v>5.67142318422995E-3</v>
      </c>
      <c r="BN333" s="14">
        <v>0</v>
      </c>
      <c r="BO333" s="14">
        <v>0</v>
      </c>
      <c r="BP333" s="14">
        <v>3.8184144619241099E-2</v>
      </c>
      <c r="BQ333" s="14"/>
      <c r="BR333" s="14">
        <v>9.9717017519948895E-3</v>
      </c>
      <c r="BS333" s="14">
        <v>8.4088946151239102E-3</v>
      </c>
      <c r="BT333" s="14">
        <v>0</v>
      </c>
    </row>
    <row r="334" spans="2:72" x14ac:dyDescent="0.25">
      <c r="B334" t="s">
        <v>228</v>
      </c>
      <c r="C334" s="14">
        <v>0.14398228254516901</v>
      </c>
      <c r="D334" s="14">
        <v>0.16928248120553699</v>
      </c>
      <c r="E334" s="14">
        <v>0.115263242173024</v>
      </c>
      <c r="F334" s="14"/>
      <c r="G334" s="14">
        <v>0</v>
      </c>
      <c r="H334" s="14">
        <v>0</v>
      </c>
      <c r="I334" s="14">
        <v>0.13573526998027199</v>
      </c>
      <c r="J334" s="14">
        <v>0.16465481282922401</v>
      </c>
      <c r="K334" s="14">
        <v>0.14069059616849</v>
      </c>
      <c r="L334" s="14">
        <v>0.174462931084608</v>
      </c>
      <c r="M334" s="14"/>
      <c r="N334" s="14">
        <v>0.148952648872543</v>
      </c>
      <c r="O334" s="14">
        <v>0.15133176969818099</v>
      </c>
      <c r="P334" s="14">
        <v>0.16639760558434499</v>
      </c>
      <c r="Q334" s="14">
        <v>0.103058186886355</v>
      </c>
      <c r="R334" s="14"/>
      <c r="S334" s="14">
        <v>1.9967934146365E-2</v>
      </c>
      <c r="T334" s="14">
        <v>0.149499980114774</v>
      </c>
      <c r="U334" s="14">
        <v>0.14582140672837501</v>
      </c>
      <c r="V334" s="14">
        <v>0.242120846316141</v>
      </c>
      <c r="W334" s="14">
        <v>0.22803965684366601</v>
      </c>
      <c r="X334" s="14">
        <v>0.14726193541476401</v>
      </c>
      <c r="Y334" s="14">
        <v>7.61562051604915E-2</v>
      </c>
      <c r="Z334" s="14">
        <v>7.1431773806115595E-2</v>
      </c>
      <c r="AA334" s="14">
        <v>0.112725371729688</v>
      </c>
      <c r="AB334" s="14">
        <v>0.279690140076088</v>
      </c>
      <c r="AC334" s="14">
        <v>0.12331675333344699</v>
      </c>
      <c r="AD334" s="14">
        <v>0.13264767627530899</v>
      </c>
      <c r="AE334" s="14"/>
      <c r="AF334" s="14">
        <v>0</v>
      </c>
      <c r="AG334" s="14">
        <v>0.17935593166319799</v>
      </c>
      <c r="AH334" s="14">
        <v>0.18945817683090499</v>
      </c>
      <c r="AI334" s="14">
        <v>0.132995070273426</v>
      </c>
      <c r="AJ334" s="14">
        <v>0.107041692831708</v>
      </c>
      <c r="AK334" s="14">
        <v>8.8939833510436703E-2</v>
      </c>
      <c r="AL334" s="14">
        <v>0.115746824513095</v>
      </c>
      <c r="AM334" s="14">
        <v>0.17124415628616599</v>
      </c>
      <c r="AN334" s="14">
        <v>0.22324106438380101</v>
      </c>
      <c r="AO334" s="14">
        <v>0.13502007661788601</v>
      </c>
      <c r="AP334" s="14">
        <v>0.17117944272312899</v>
      </c>
      <c r="AQ334" s="14">
        <v>0.12915882550003099</v>
      </c>
      <c r="AR334" s="14">
        <v>0.13594816598370699</v>
      </c>
      <c r="AS334" s="14">
        <v>0.120539243529005</v>
      </c>
      <c r="AT334" s="14">
        <v>5.25875344583909E-2</v>
      </c>
      <c r="AU334" s="14">
        <v>0.24980840709142901</v>
      </c>
      <c r="AV334" s="14"/>
      <c r="AW334" s="14">
        <v>0.14523387704082499</v>
      </c>
      <c r="AX334" s="14">
        <v>0.14114458442816999</v>
      </c>
      <c r="AY334" s="14"/>
      <c r="AZ334" s="14">
        <v>0.15960981714206199</v>
      </c>
      <c r="BA334" s="14">
        <v>0.11374308885821301</v>
      </c>
      <c r="BB334" s="14" t="s">
        <v>98</v>
      </c>
      <c r="BC334" s="14" t="s">
        <v>98</v>
      </c>
      <c r="BD334" s="14" t="s">
        <v>98</v>
      </c>
      <c r="BE334" s="14" t="s">
        <v>98</v>
      </c>
      <c r="BF334" s="14" t="s">
        <v>98</v>
      </c>
      <c r="BG334" s="14"/>
      <c r="BH334" s="14">
        <v>0.155077051885012</v>
      </c>
      <c r="BI334" s="14">
        <v>0.13931911448331299</v>
      </c>
      <c r="BJ334" s="14">
        <v>0.103501211789926</v>
      </c>
      <c r="BK334" s="14"/>
      <c r="BL334" s="14">
        <v>0.147925378250814</v>
      </c>
      <c r="BM334" s="14">
        <v>7.6230625894165002E-2</v>
      </c>
      <c r="BN334" s="14">
        <v>0.34692178610556701</v>
      </c>
      <c r="BO334" s="14">
        <v>0.216493942221127</v>
      </c>
      <c r="BP334" s="14">
        <v>9.5188688017874903E-2</v>
      </c>
      <c r="BQ334" s="14"/>
      <c r="BR334" s="14">
        <v>0.14117477289809599</v>
      </c>
      <c r="BS334" s="14">
        <v>8.8838936822118006E-2</v>
      </c>
      <c r="BT334" s="14">
        <v>0.35150968082858203</v>
      </c>
    </row>
    <row r="335" spans="2:72" x14ac:dyDescent="0.2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row>
    <row r="336" spans="2:72" x14ac:dyDescent="0.25">
      <c r="B336" s="6" t="s">
        <v>237</v>
      </c>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row>
    <row r="337" spans="2:72" x14ac:dyDescent="0.25">
      <c r="B337" s="23" t="s">
        <v>96</v>
      </c>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row>
    <row r="338" spans="2:72" x14ac:dyDescent="0.25">
      <c r="B338" t="s">
        <v>235</v>
      </c>
      <c r="C338" s="14">
        <v>0.30837663118611203</v>
      </c>
      <c r="D338" s="14">
        <v>0.33416809582575202</v>
      </c>
      <c r="E338" s="14">
        <v>0.28202866366232299</v>
      </c>
      <c r="F338" s="14"/>
      <c r="G338" s="14">
        <v>0.286005662209393</v>
      </c>
      <c r="H338" s="14">
        <v>0.32434809476326698</v>
      </c>
      <c r="I338" s="14">
        <v>0.34922365325698101</v>
      </c>
      <c r="J338" s="14">
        <v>0.30301353579796803</v>
      </c>
      <c r="K338" s="14">
        <v>0.298325941623724</v>
      </c>
      <c r="L338" s="14">
        <v>0.28823807133204099</v>
      </c>
      <c r="M338" s="14"/>
      <c r="N338" s="14">
        <v>0.38803981236881002</v>
      </c>
      <c r="O338" s="14">
        <v>0.30236759447595002</v>
      </c>
      <c r="P338" s="14">
        <v>0.27103618483312603</v>
      </c>
      <c r="Q338" s="14">
        <v>0.26067077936917998</v>
      </c>
      <c r="R338" s="14"/>
      <c r="S338" s="14">
        <v>0.33219631092961399</v>
      </c>
      <c r="T338" s="14">
        <v>0.29987068095666403</v>
      </c>
      <c r="U338" s="14">
        <v>0.34496938987639397</v>
      </c>
      <c r="V338" s="14">
        <v>0.329485087448389</v>
      </c>
      <c r="W338" s="14">
        <v>0.27897527445436998</v>
      </c>
      <c r="X338" s="14">
        <v>0.340950061914924</v>
      </c>
      <c r="Y338" s="14">
        <v>0.34964612671682299</v>
      </c>
      <c r="Z338" s="14">
        <v>0.31820479334012802</v>
      </c>
      <c r="AA338" s="14">
        <v>0.26956425081062302</v>
      </c>
      <c r="AB338" s="14">
        <v>0.26636851020204</v>
      </c>
      <c r="AC338" s="14">
        <v>0.29369503645427297</v>
      </c>
      <c r="AD338" s="14">
        <v>0.21343117585266899</v>
      </c>
      <c r="AE338" s="14"/>
      <c r="AF338" s="14">
        <v>0.251180243388261</v>
      </c>
      <c r="AG338" s="14">
        <v>0.27603154703577298</v>
      </c>
      <c r="AH338" s="14">
        <v>0.22828739500991299</v>
      </c>
      <c r="AI338" s="14">
        <v>0.26304060640686799</v>
      </c>
      <c r="AJ338" s="14">
        <v>0.30443497581546902</v>
      </c>
      <c r="AK338" s="14">
        <v>0.29248520804960898</v>
      </c>
      <c r="AL338" s="14">
        <v>0.36291645419275498</v>
      </c>
      <c r="AM338" s="14">
        <v>0.35031997730641601</v>
      </c>
      <c r="AN338" s="14">
        <v>0.33791645239505302</v>
      </c>
      <c r="AO338" s="14">
        <v>0.33524589584659997</v>
      </c>
      <c r="AP338" s="14">
        <v>0.27506481761652302</v>
      </c>
      <c r="AQ338" s="14">
        <v>0.378498030012971</v>
      </c>
      <c r="AR338" s="14">
        <v>0.408885220689229</v>
      </c>
      <c r="AS338" s="14">
        <v>0.35302522578596901</v>
      </c>
      <c r="AT338" s="14">
        <v>0.34832896481632297</v>
      </c>
      <c r="AU338" s="14">
        <v>0.451851674328546</v>
      </c>
      <c r="AV338" s="14"/>
      <c r="AW338" s="14">
        <v>0.32332864631619401</v>
      </c>
      <c r="AX338" s="14">
        <v>0.28860262386101498</v>
      </c>
      <c r="AY338" s="14"/>
      <c r="AZ338" s="14">
        <v>0.32874651673928101</v>
      </c>
      <c r="BA338" s="14">
        <v>0.34358132701432398</v>
      </c>
      <c r="BB338" s="14" t="s">
        <v>98</v>
      </c>
      <c r="BC338" s="14">
        <v>0.28930797772405697</v>
      </c>
      <c r="BD338" s="14">
        <v>0.27281697321390902</v>
      </c>
      <c r="BE338" s="14">
        <v>0.25810041652577498</v>
      </c>
      <c r="BF338" s="14">
        <v>0.24405813530383999</v>
      </c>
      <c r="BG338" s="14"/>
      <c r="BH338" s="14">
        <v>0.33330648528220702</v>
      </c>
      <c r="BI338" s="14">
        <v>0.31708421686378302</v>
      </c>
      <c r="BJ338" s="14">
        <v>0.24771453650981701</v>
      </c>
      <c r="BK338" s="14"/>
      <c r="BL338" s="14">
        <v>0.357055588367372</v>
      </c>
      <c r="BM338" s="14">
        <v>0.324616038827447</v>
      </c>
      <c r="BN338" s="14">
        <v>0.33448963805093002</v>
      </c>
      <c r="BO338" s="14">
        <v>0.107140908890606</v>
      </c>
      <c r="BP338" s="14">
        <v>0.204885194348742</v>
      </c>
      <c r="BQ338" s="14"/>
      <c r="BR338" s="14">
        <v>0.35821179416119597</v>
      </c>
      <c r="BS338" s="14">
        <v>0.33245126539592301</v>
      </c>
      <c r="BT338" s="14">
        <v>0.338133501064807</v>
      </c>
    </row>
    <row r="339" spans="2:72" x14ac:dyDescent="0.25">
      <c r="B339" t="s">
        <v>236</v>
      </c>
      <c r="C339" s="14">
        <v>0.51487355645795096</v>
      </c>
      <c r="D339" s="14">
        <v>0.51085749756903698</v>
      </c>
      <c r="E339" s="14">
        <v>0.51871436311570396</v>
      </c>
      <c r="F339" s="14"/>
      <c r="G339" s="14">
        <v>0.577738911481113</v>
      </c>
      <c r="H339" s="14">
        <v>0.47123791104893598</v>
      </c>
      <c r="I339" s="14">
        <v>0.45170321227263199</v>
      </c>
      <c r="J339" s="14">
        <v>0.51475317598214598</v>
      </c>
      <c r="K339" s="14">
        <v>0.54559853748715303</v>
      </c>
      <c r="L339" s="14">
        <v>0.53906369836519596</v>
      </c>
      <c r="M339" s="14"/>
      <c r="N339" s="14">
        <v>0.48431720850309701</v>
      </c>
      <c r="O339" s="14">
        <v>0.51229263537250402</v>
      </c>
      <c r="P339" s="14">
        <v>0.51170022744230004</v>
      </c>
      <c r="Q339" s="14">
        <v>0.55322016205311897</v>
      </c>
      <c r="R339" s="14"/>
      <c r="S339" s="14">
        <v>0.487874916119589</v>
      </c>
      <c r="T339" s="14">
        <v>0.53060732780742503</v>
      </c>
      <c r="U339" s="14">
        <v>0.51007136895428895</v>
      </c>
      <c r="V339" s="14">
        <v>0.46783569677776499</v>
      </c>
      <c r="W339" s="14">
        <v>0.59528511247704097</v>
      </c>
      <c r="X339" s="14">
        <v>0.541875099128862</v>
      </c>
      <c r="Y339" s="14">
        <v>0.48291373960163197</v>
      </c>
      <c r="Z339" s="14">
        <v>0.45315412864027499</v>
      </c>
      <c r="AA339" s="14">
        <v>0.55636378371858697</v>
      </c>
      <c r="AB339" s="14">
        <v>0.52966496862471502</v>
      </c>
      <c r="AC339" s="14">
        <v>0.47218493511422699</v>
      </c>
      <c r="AD339" s="14">
        <v>0.500317167357472</v>
      </c>
      <c r="AE339" s="14"/>
      <c r="AF339" s="14">
        <v>0.58805326345940601</v>
      </c>
      <c r="AG339" s="14">
        <v>0.50510019630394198</v>
      </c>
      <c r="AH339" s="14">
        <v>0.56139667103722701</v>
      </c>
      <c r="AI339" s="14">
        <v>0.552214118381677</v>
      </c>
      <c r="AJ339" s="14">
        <v>0.53667335319572396</v>
      </c>
      <c r="AK339" s="14">
        <v>0.53356688835187804</v>
      </c>
      <c r="AL339" s="14">
        <v>0.44511794133427801</v>
      </c>
      <c r="AM339" s="14">
        <v>0.49380932598327598</v>
      </c>
      <c r="AN339" s="14">
        <v>0.54374895874123597</v>
      </c>
      <c r="AO339" s="14">
        <v>0.52108292461368599</v>
      </c>
      <c r="AP339" s="14">
        <v>0.54158626327468395</v>
      </c>
      <c r="AQ339" s="14">
        <v>0.45919373287855297</v>
      </c>
      <c r="AR339" s="14">
        <v>0.45312792106219002</v>
      </c>
      <c r="AS339" s="14">
        <v>0.60714730194979705</v>
      </c>
      <c r="AT339" s="14">
        <v>0.57163367613498395</v>
      </c>
      <c r="AU339" s="14">
        <v>0.38797375827062303</v>
      </c>
      <c r="AV339" s="14"/>
      <c r="AW339" s="14">
        <v>0.506086883324389</v>
      </c>
      <c r="AX339" s="14">
        <v>0.52649391246981203</v>
      </c>
      <c r="AY339" s="14"/>
      <c r="AZ339" s="14">
        <v>0.49851631701830801</v>
      </c>
      <c r="BA339" s="14">
        <v>0.49108368452434897</v>
      </c>
      <c r="BB339" s="14" t="s">
        <v>98</v>
      </c>
      <c r="BC339" s="14">
        <v>0.56348043274677795</v>
      </c>
      <c r="BD339" s="14">
        <v>0.516325173984305</v>
      </c>
      <c r="BE339" s="14">
        <v>0.55777349677989696</v>
      </c>
      <c r="BF339" s="14">
        <v>0.53659189725551604</v>
      </c>
      <c r="BG339" s="14"/>
      <c r="BH339" s="14">
        <v>0.51966001045418497</v>
      </c>
      <c r="BI339" s="14">
        <v>0.51486097321468205</v>
      </c>
      <c r="BJ339" s="14">
        <v>0.45112149356702902</v>
      </c>
      <c r="BK339" s="14"/>
      <c r="BL339" s="14">
        <v>0.50575498619589598</v>
      </c>
      <c r="BM339" s="14">
        <v>0.50819197049988396</v>
      </c>
      <c r="BN339" s="14">
        <v>0.50268411653064904</v>
      </c>
      <c r="BO339" s="14">
        <v>0.74461142900462496</v>
      </c>
      <c r="BP339" s="14">
        <v>0.53496309551989196</v>
      </c>
      <c r="BQ339" s="14"/>
      <c r="BR339" s="14">
        <v>0.52236802041388097</v>
      </c>
      <c r="BS339" s="14">
        <v>0.50821039739793294</v>
      </c>
      <c r="BT339" s="14">
        <v>0.55570119330026702</v>
      </c>
    </row>
    <row r="340" spans="2:72" x14ac:dyDescent="0.25">
      <c r="B340" t="s">
        <v>92</v>
      </c>
      <c r="C340" s="14">
        <v>0.17674981235593701</v>
      </c>
      <c r="D340" s="14">
        <v>0.154974406605211</v>
      </c>
      <c r="E340" s="14">
        <v>0.199256973221974</v>
      </c>
      <c r="F340" s="14"/>
      <c r="G340" s="14">
        <v>0.136255426309494</v>
      </c>
      <c r="H340" s="14">
        <v>0.20441399418779699</v>
      </c>
      <c r="I340" s="14">
        <v>0.19907313447038699</v>
      </c>
      <c r="J340" s="14">
        <v>0.18223328821988599</v>
      </c>
      <c r="K340" s="14">
        <v>0.15607552088912299</v>
      </c>
      <c r="L340" s="14">
        <v>0.17269823030276199</v>
      </c>
      <c r="M340" s="14"/>
      <c r="N340" s="14">
        <v>0.127642979128093</v>
      </c>
      <c r="O340" s="14">
        <v>0.18533977015154601</v>
      </c>
      <c r="P340" s="14">
        <v>0.21726358772457399</v>
      </c>
      <c r="Q340" s="14">
        <v>0.18610905857770099</v>
      </c>
      <c r="R340" s="14"/>
      <c r="S340" s="14">
        <v>0.17992877295079701</v>
      </c>
      <c r="T340" s="14">
        <v>0.169521991235911</v>
      </c>
      <c r="U340" s="14">
        <v>0.14495924116931699</v>
      </c>
      <c r="V340" s="14">
        <v>0.20267921577384601</v>
      </c>
      <c r="W340" s="14">
        <v>0.125739613068589</v>
      </c>
      <c r="X340" s="14">
        <v>0.117174838956214</v>
      </c>
      <c r="Y340" s="14">
        <v>0.16744013368154501</v>
      </c>
      <c r="Z340" s="14">
        <v>0.22864107801959699</v>
      </c>
      <c r="AA340" s="14">
        <v>0.17407196547079001</v>
      </c>
      <c r="AB340" s="14">
        <v>0.20396652117324399</v>
      </c>
      <c r="AC340" s="14">
        <v>0.23412002843149901</v>
      </c>
      <c r="AD340" s="14">
        <v>0.28625165678985998</v>
      </c>
      <c r="AE340" s="14"/>
      <c r="AF340" s="14">
        <v>0.16076649315233299</v>
      </c>
      <c r="AG340" s="14">
        <v>0.218868256660285</v>
      </c>
      <c r="AH340" s="14">
        <v>0.210315933952861</v>
      </c>
      <c r="AI340" s="14">
        <v>0.18474527521145401</v>
      </c>
      <c r="AJ340" s="14">
        <v>0.15889167098880799</v>
      </c>
      <c r="AK340" s="14">
        <v>0.173947903598513</v>
      </c>
      <c r="AL340" s="14">
        <v>0.19196560447296701</v>
      </c>
      <c r="AM340" s="14">
        <v>0.15587069671030801</v>
      </c>
      <c r="AN340" s="14">
        <v>0.118334588863711</v>
      </c>
      <c r="AO340" s="14">
        <v>0.14367117953971401</v>
      </c>
      <c r="AP340" s="14">
        <v>0.183348919108792</v>
      </c>
      <c r="AQ340" s="14">
        <v>0.162308237108477</v>
      </c>
      <c r="AR340" s="14">
        <v>0.13798685824858201</v>
      </c>
      <c r="AS340" s="14">
        <v>3.9827472264234103E-2</v>
      </c>
      <c r="AT340" s="14">
        <v>8.0037359048692594E-2</v>
      </c>
      <c r="AU340" s="14">
        <v>0.160174567400831</v>
      </c>
      <c r="AV340" s="14"/>
      <c r="AW340" s="14">
        <v>0.17058447035941701</v>
      </c>
      <c r="AX340" s="14">
        <v>0.18490346366917301</v>
      </c>
      <c r="AY340" s="14"/>
      <c r="AZ340" s="14">
        <v>0.17273716624241001</v>
      </c>
      <c r="BA340" s="14">
        <v>0.16533498846132699</v>
      </c>
      <c r="BB340" s="14" t="s">
        <v>98</v>
      </c>
      <c r="BC340" s="14">
        <v>0.14721158952916499</v>
      </c>
      <c r="BD340" s="14">
        <v>0.21085785280178701</v>
      </c>
      <c r="BE340" s="14">
        <v>0.18412608669432801</v>
      </c>
      <c r="BF340" s="14">
        <v>0.219349967440644</v>
      </c>
      <c r="BG340" s="14"/>
      <c r="BH340" s="14">
        <v>0.14703350426360801</v>
      </c>
      <c r="BI340" s="14">
        <v>0.16805480992153499</v>
      </c>
      <c r="BJ340" s="14">
        <v>0.30116396992315397</v>
      </c>
      <c r="BK340" s="14"/>
      <c r="BL340" s="14">
        <v>0.13718942543673299</v>
      </c>
      <c r="BM340" s="14">
        <v>0.16719199067266899</v>
      </c>
      <c r="BN340" s="14">
        <v>0.162826245418421</v>
      </c>
      <c r="BO340" s="14">
        <v>0.148247662104769</v>
      </c>
      <c r="BP340" s="14">
        <v>0.26015171013136601</v>
      </c>
      <c r="BQ340" s="14"/>
      <c r="BR340" s="14">
        <v>0.119420185424924</v>
      </c>
      <c r="BS340" s="14">
        <v>0.15933833720614399</v>
      </c>
      <c r="BT340" s="14">
        <v>0.106165305634926</v>
      </c>
    </row>
    <row r="341" spans="2:72" x14ac:dyDescent="0.2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row>
    <row r="342" spans="2:72" x14ac:dyDescent="0.25">
      <c r="B342" s="6" t="s">
        <v>238</v>
      </c>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row>
    <row r="343" spans="2:72" x14ac:dyDescent="0.25">
      <c r="B343" s="23" t="s">
        <v>96</v>
      </c>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row>
    <row r="344" spans="2:72" x14ac:dyDescent="0.25">
      <c r="B344" t="s">
        <v>179</v>
      </c>
      <c r="C344" s="14">
        <v>0.399528460030667</v>
      </c>
      <c r="D344" s="14">
        <v>0.41882046567165798</v>
      </c>
      <c r="E344" s="14">
        <v>0.37983172432339901</v>
      </c>
      <c r="F344" s="14"/>
      <c r="G344" s="14">
        <v>0.38732080376822298</v>
      </c>
      <c r="H344" s="14">
        <v>0.35349539434334898</v>
      </c>
      <c r="I344" s="14">
        <v>0.34582163799306698</v>
      </c>
      <c r="J344" s="14">
        <v>0.37497473252734298</v>
      </c>
      <c r="K344" s="14">
        <v>0.477588990885156</v>
      </c>
      <c r="L344" s="14">
        <v>0.45641443001436699</v>
      </c>
      <c r="M344" s="14"/>
      <c r="N344" s="14">
        <v>0.45293736916593902</v>
      </c>
      <c r="O344" s="14">
        <v>0.42133507322132602</v>
      </c>
      <c r="P344" s="14">
        <v>0.33211911505472402</v>
      </c>
      <c r="Q344" s="14">
        <v>0.3749247854153</v>
      </c>
      <c r="R344" s="14"/>
      <c r="S344" s="14">
        <v>0.37506067705291002</v>
      </c>
      <c r="T344" s="14">
        <v>0.43546731168001002</v>
      </c>
      <c r="U344" s="14">
        <v>0.44934411412897202</v>
      </c>
      <c r="V344" s="14">
        <v>0.382029663161007</v>
      </c>
      <c r="W344" s="14">
        <v>0.36531558962120902</v>
      </c>
      <c r="X344" s="14">
        <v>0.39084052641674499</v>
      </c>
      <c r="Y344" s="14">
        <v>0.40873024230799498</v>
      </c>
      <c r="Z344" s="14">
        <v>0.49494384862637297</v>
      </c>
      <c r="AA344" s="14">
        <v>0.42897867653871902</v>
      </c>
      <c r="AB344" s="14">
        <v>0.38418252533414299</v>
      </c>
      <c r="AC344" s="14">
        <v>0.30208078536357802</v>
      </c>
      <c r="AD344" s="14">
        <v>0.332029897690019</v>
      </c>
      <c r="AE344" s="14"/>
      <c r="AF344" s="14">
        <v>0.279386560475125</v>
      </c>
      <c r="AG344" s="14">
        <v>0.40583464018763699</v>
      </c>
      <c r="AH344" s="14">
        <v>0.42508691028434598</v>
      </c>
      <c r="AI344" s="14">
        <v>0.385091262227784</v>
      </c>
      <c r="AJ344" s="14">
        <v>0.37631680049399002</v>
      </c>
      <c r="AK344" s="14">
        <v>0.38357309648582399</v>
      </c>
      <c r="AL344" s="14">
        <v>0.44814516153673001</v>
      </c>
      <c r="AM344" s="14">
        <v>0.35274336828085501</v>
      </c>
      <c r="AN344" s="14">
        <v>0.448598878780122</v>
      </c>
      <c r="AO344" s="14">
        <v>0.48971727130839698</v>
      </c>
      <c r="AP344" s="14">
        <v>0.40954755080378202</v>
      </c>
      <c r="AQ344" s="14">
        <v>0.47841065800697502</v>
      </c>
      <c r="AR344" s="14">
        <v>0.31780059893479501</v>
      </c>
      <c r="AS344" s="14">
        <v>0.446837014886733</v>
      </c>
      <c r="AT344" s="14">
        <v>0.57261816757526796</v>
      </c>
      <c r="AU344" s="14">
        <v>0.28083345047551</v>
      </c>
      <c r="AV344" s="14"/>
      <c r="AW344" s="14">
        <v>0.39838732640062502</v>
      </c>
      <c r="AX344" s="14">
        <v>0.40103760676193001</v>
      </c>
      <c r="AY344" s="14"/>
      <c r="AZ344" s="14">
        <v>0.44317196682329302</v>
      </c>
      <c r="BA344" s="14">
        <v>0.38818776887528</v>
      </c>
      <c r="BB344" s="14" t="s">
        <v>98</v>
      </c>
      <c r="BC344" s="14">
        <v>0.39871041904388899</v>
      </c>
      <c r="BD344" s="14">
        <v>0.41115954153996898</v>
      </c>
      <c r="BE344" s="14">
        <v>0.34741009904463199</v>
      </c>
      <c r="BF344" s="14">
        <v>0.25434140548777501</v>
      </c>
      <c r="BG344" s="14"/>
      <c r="BH344" s="14">
        <v>0.38059934792692202</v>
      </c>
      <c r="BI344" s="14">
        <v>0.44705556950063802</v>
      </c>
      <c r="BJ344" s="14">
        <v>0.29358510732031801</v>
      </c>
      <c r="BK344" s="14"/>
      <c r="BL344" s="14">
        <v>0.42360385611927898</v>
      </c>
      <c r="BM344" s="14">
        <v>0.41868092060279799</v>
      </c>
      <c r="BN344" s="14">
        <v>0.47790544902469001</v>
      </c>
      <c r="BO344" s="14">
        <v>0.46990247797677998</v>
      </c>
      <c r="BP344" s="14">
        <v>0.27457067649822697</v>
      </c>
      <c r="BQ344" s="14"/>
      <c r="BR344" s="14">
        <v>0.37374366098491701</v>
      </c>
      <c r="BS344" s="14">
        <v>0.44501350484295799</v>
      </c>
      <c r="BT344" s="14">
        <v>0.48433755272874701</v>
      </c>
    </row>
    <row r="345" spans="2:72" x14ac:dyDescent="0.25">
      <c r="B345" t="s">
        <v>180</v>
      </c>
      <c r="C345" s="14">
        <v>0.11263658994784199</v>
      </c>
      <c r="D345" s="14">
        <v>0.13189180246902801</v>
      </c>
      <c r="E345" s="14">
        <v>9.4600149276463597E-2</v>
      </c>
      <c r="F345" s="14"/>
      <c r="G345" s="14">
        <v>0.15835518687052699</v>
      </c>
      <c r="H345" s="14">
        <v>0.13816113576418601</v>
      </c>
      <c r="I345" s="14">
        <v>0.116990006834088</v>
      </c>
      <c r="J345" s="14">
        <v>0.124340736515337</v>
      </c>
      <c r="K345" s="14">
        <v>7.6231649783817801E-2</v>
      </c>
      <c r="L345" s="14">
        <v>7.2612063295918697E-2</v>
      </c>
      <c r="M345" s="14"/>
      <c r="N345" s="14">
        <v>0.141912549743515</v>
      </c>
      <c r="O345" s="14">
        <v>9.8424465118752594E-2</v>
      </c>
      <c r="P345" s="14">
        <v>0.120994144928638</v>
      </c>
      <c r="Q345" s="14">
        <v>8.7816803332108798E-2</v>
      </c>
      <c r="R345" s="14"/>
      <c r="S345" s="14">
        <v>0.16597735214462001</v>
      </c>
      <c r="T345" s="14">
        <v>9.2377702688964697E-2</v>
      </c>
      <c r="U345" s="14">
        <v>9.5839602757854706E-2</v>
      </c>
      <c r="V345" s="14">
        <v>9.8495453957576501E-2</v>
      </c>
      <c r="W345" s="14">
        <v>0.146959029272585</v>
      </c>
      <c r="X345" s="14">
        <v>0.13659847665240099</v>
      </c>
      <c r="Y345" s="14">
        <v>0.12303627127132</v>
      </c>
      <c r="Z345" s="14">
        <v>0.12803169318433</v>
      </c>
      <c r="AA345" s="14">
        <v>6.1775973557944001E-2</v>
      </c>
      <c r="AB345" s="14">
        <v>0.101046595984395</v>
      </c>
      <c r="AC345" s="14">
        <v>9.47534556010836E-2</v>
      </c>
      <c r="AD345" s="14">
        <v>8.8991483927901405E-2</v>
      </c>
      <c r="AE345" s="14"/>
      <c r="AF345" s="14">
        <v>0.133173160146106</v>
      </c>
      <c r="AG345" s="14">
        <v>6.2175761171810999E-2</v>
      </c>
      <c r="AH345" s="14">
        <v>9.2678079744411002E-2</v>
      </c>
      <c r="AI345" s="14">
        <v>0.133599468641033</v>
      </c>
      <c r="AJ345" s="14">
        <v>9.3157160397632693E-2</v>
      </c>
      <c r="AK345" s="14">
        <v>0.13397331856266101</v>
      </c>
      <c r="AL345" s="14">
        <v>0.125449258524508</v>
      </c>
      <c r="AM345" s="14">
        <v>0.13217639299158701</v>
      </c>
      <c r="AN345" s="14">
        <v>9.6377389759668003E-2</v>
      </c>
      <c r="AO345" s="14">
        <v>0.105504343347331</v>
      </c>
      <c r="AP345" s="14">
        <v>9.3979962653593693E-2</v>
      </c>
      <c r="AQ345" s="14">
        <v>0.107978339399161</v>
      </c>
      <c r="AR345" s="14">
        <v>0.17372284304106</v>
      </c>
      <c r="AS345" s="14">
        <v>0.18316814435633999</v>
      </c>
      <c r="AT345" s="14">
        <v>0.19173077829270799</v>
      </c>
      <c r="AU345" s="14">
        <v>0.183693489325191</v>
      </c>
      <c r="AV345" s="14"/>
      <c r="AW345" s="14">
        <v>0.10929551525475099</v>
      </c>
      <c r="AX345" s="14">
        <v>0.117055153926015</v>
      </c>
      <c r="AY345" s="14"/>
      <c r="AZ345" s="14">
        <v>8.6182047450751101E-2</v>
      </c>
      <c r="BA345" s="14">
        <v>0.13224744652315601</v>
      </c>
      <c r="BB345" s="14" t="s">
        <v>98</v>
      </c>
      <c r="BC345" s="14">
        <v>0.10547032370446</v>
      </c>
      <c r="BD345" s="14">
        <v>0.154782072929669</v>
      </c>
      <c r="BE345" s="14">
        <v>0.11936877557272101</v>
      </c>
      <c r="BF345" s="14">
        <v>9.8993569507812101E-2</v>
      </c>
      <c r="BG345" s="14"/>
      <c r="BH345" s="14">
        <v>0.11547884847585201</v>
      </c>
      <c r="BI345" s="14">
        <v>0.115402840809201</v>
      </c>
      <c r="BJ345" s="14">
        <v>8.2212163705159103E-2</v>
      </c>
      <c r="BK345" s="14"/>
      <c r="BL345" s="14">
        <v>0.12794229234548599</v>
      </c>
      <c r="BM345" s="14">
        <v>0.107364873655941</v>
      </c>
      <c r="BN345" s="14">
        <v>0.13106782315405899</v>
      </c>
      <c r="BO345" s="14">
        <v>0</v>
      </c>
      <c r="BP345" s="14">
        <v>9.64309202794119E-2</v>
      </c>
      <c r="BQ345" s="14"/>
      <c r="BR345" s="14">
        <v>0.173147270538419</v>
      </c>
      <c r="BS345" s="14">
        <v>0.104151365336173</v>
      </c>
      <c r="BT345" s="14">
        <v>0.100944522747592</v>
      </c>
    </row>
    <row r="346" spans="2:72" x14ac:dyDescent="0.25">
      <c r="B346" t="s">
        <v>181</v>
      </c>
      <c r="C346" s="14">
        <v>0.29298332924257298</v>
      </c>
      <c r="D346" s="14">
        <v>0.29987847118218702</v>
      </c>
      <c r="E346" s="14">
        <v>0.286206377698006</v>
      </c>
      <c r="F346" s="14"/>
      <c r="G346" s="14">
        <v>0.29647637281893802</v>
      </c>
      <c r="H346" s="14">
        <v>0.27120589358494501</v>
      </c>
      <c r="I346" s="14">
        <v>0.316052895100498</v>
      </c>
      <c r="J346" s="14">
        <v>0.30272258510597799</v>
      </c>
      <c r="K346" s="14">
        <v>0.27302381820384802</v>
      </c>
      <c r="L346" s="14">
        <v>0.29499824346912901</v>
      </c>
      <c r="M346" s="14"/>
      <c r="N346" s="14">
        <v>0.26835020214458899</v>
      </c>
      <c r="O346" s="14">
        <v>0.30211725298140801</v>
      </c>
      <c r="P346" s="14">
        <v>0.31698858648064299</v>
      </c>
      <c r="Q346" s="14">
        <v>0.293689035498648</v>
      </c>
      <c r="R346" s="14"/>
      <c r="S346" s="14">
        <v>0.31592158871277598</v>
      </c>
      <c r="T346" s="14">
        <v>0.28306246268103602</v>
      </c>
      <c r="U346" s="14">
        <v>0.2808117619937</v>
      </c>
      <c r="V346" s="14">
        <v>0.32088332917203899</v>
      </c>
      <c r="W346" s="14">
        <v>0.27712262304291801</v>
      </c>
      <c r="X346" s="14">
        <v>0.26848163847693302</v>
      </c>
      <c r="Y346" s="14">
        <v>0.29273234630507</v>
      </c>
      <c r="Z346" s="14">
        <v>0.18837879365878901</v>
      </c>
      <c r="AA346" s="14">
        <v>0.30549492798998501</v>
      </c>
      <c r="AB346" s="14">
        <v>0.29547850331858799</v>
      </c>
      <c r="AC346" s="14">
        <v>0.32545725935478098</v>
      </c>
      <c r="AD346" s="14">
        <v>0.32066771727965698</v>
      </c>
      <c r="AE346" s="14"/>
      <c r="AF346" s="14">
        <v>0.42827664498699602</v>
      </c>
      <c r="AG346" s="14">
        <v>0.30035157663203998</v>
      </c>
      <c r="AH346" s="14">
        <v>0.271279170030854</v>
      </c>
      <c r="AI346" s="14">
        <v>0.25274132745716699</v>
      </c>
      <c r="AJ346" s="14">
        <v>0.31941884847435498</v>
      </c>
      <c r="AK346" s="14">
        <v>0.27203636291792399</v>
      </c>
      <c r="AL346" s="14">
        <v>0.25331791962989098</v>
      </c>
      <c r="AM346" s="14">
        <v>0.33842296939318101</v>
      </c>
      <c r="AN346" s="14">
        <v>0.29764542101676</v>
      </c>
      <c r="AO346" s="14">
        <v>0.249877833332139</v>
      </c>
      <c r="AP346" s="14">
        <v>0.34006556007965</v>
      </c>
      <c r="AQ346" s="14">
        <v>0.289441342677073</v>
      </c>
      <c r="AR346" s="14">
        <v>0.36901055478071898</v>
      </c>
      <c r="AS346" s="14">
        <v>0.29279358186861199</v>
      </c>
      <c r="AT346" s="14">
        <v>0.19060999302130599</v>
      </c>
      <c r="AU346" s="14">
        <v>0.35345937900822599</v>
      </c>
      <c r="AV346" s="14"/>
      <c r="AW346" s="14">
        <v>0.29108421042259203</v>
      </c>
      <c r="AX346" s="14">
        <v>0.29549490973060999</v>
      </c>
      <c r="AY346" s="14"/>
      <c r="AZ346" s="14">
        <v>0.29504027231121099</v>
      </c>
      <c r="BA346" s="14">
        <v>0.27664832216996899</v>
      </c>
      <c r="BB346" s="14" t="s">
        <v>98</v>
      </c>
      <c r="BC346" s="14">
        <v>0.25949513024954202</v>
      </c>
      <c r="BD346" s="14">
        <v>0.30273386964145899</v>
      </c>
      <c r="BE346" s="14">
        <v>0.321324692628776</v>
      </c>
      <c r="BF346" s="14">
        <v>0.30824868780089398</v>
      </c>
      <c r="BG346" s="14"/>
      <c r="BH346" s="14">
        <v>0.30366754899974302</v>
      </c>
      <c r="BI346" s="14">
        <v>0.27361993015374297</v>
      </c>
      <c r="BJ346" s="14">
        <v>0.338957996925282</v>
      </c>
      <c r="BK346" s="14"/>
      <c r="BL346" s="14">
        <v>0.29166236285213598</v>
      </c>
      <c r="BM346" s="14">
        <v>0.27496499047482098</v>
      </c>
      <c r="BN346" s="14">
        <v>0.27204859367088002</v>
      </c>
      <c r="BO346" s="14">
        <v>0.34212986993988298</v>
      </c>
      <c r="BP346" s="14">
        <v>0.32792555778421301</v>
      </c>
      <c r="BQ346" s="14"/>
      <c r="BR346" s="14">
        <v>0.34962725613617102</v>
      </c>
      <c r="BS346" s="14">
        <v>0.260942161775019</v>
      </c>
      <c r="BT346" s="14">
        <v>0.29072327516638602</v>
      </c>
    </row>
    <row r="347" spans="2:72" x14ac:dyDescent="0.25">
      <c r="B347" t="s">
        <v>92</v>
      </c>
      <c r="C347" s="14">
        <v>0.19485162077891699</v>
      </c>
      <c r="D347" s="14">
        <v>0.14940926067712701</v>
      </c>
      <c r="E347" s="14">
        <v>0.239361748702132</v>
      </c>
      <c r="F347" s="14"/>
      <c r="G347" s="14">
        <v>0.15784763654231301</v>
      </c>
      <c r="H347" s="14">
        <v>0.23713757630752</v>
      </c>
      <c r="I347" s="14">
        <v>0.22113546007234799</v>
      </c>
      <c r="J347" s="14">
        <v>0.197961945851342</v>
      </c>
      <c r="K347" s="14">
        <v>0.17315554112717799</v>
      </c>
      <c r="L347" s="14">
        <v>0.17597526322058599</v>
      </c>
      <c r="M347" s="14"/>
      <c r="N347" s="14">
        <v>0.13679987894595699</v>
      </c>
      <c r="O347" s="14">
        <v>0.178123208678513</v>
      </c>
      <c r="P347" s="14">
        <v>0.22989815353599599</v>
      </c>
      <c r="Q347" s="14">
        <v>0.243569375753943</v>
      </c>
      <c r="R347" s="14"/>
      <c r="S347" s="14">
        <v>0.143040382089694</v>
      </c>
      <c r="T347" s="14">
        <v>0.18909252294998999</v>
      </c>
      <c r="U347" s="14">
        <v>0.17400452111947301</v>
      </c>
      <c r="V347" s="14">
        <v>0.198591553709378</v>
      </c>
      <c r="W347" s="14">
        <v>0.21060275806328899</v>
      </c>
      <c r="X347" s="14">
        <v>0.20407935845392</v>
      </c>
      <c r="Y347" s="14">
        <v>0.17550114011561499</v>
      </c>
      <c r="Z347" s="14">
        <v>0.18864566453050899</v>
      </c>
      <c r="AA347" s="14">
        <v>0.20375042191335199</v>
      </c>
      <c r="AB347" s="14">
        <v>0.21929237536287399</v>
      </c>
      <c r="AC347" s="14">
        <v>0.277708499680557</v>
      </c>
      <c r="AD347" s="14">
        <v>0.258310901102422</v>
      </c>
      <c r="AE347" s="14"/>
      <c r="AF347" s="14">
        <v>0.159163634391773</v>
      </c>
      <c r="AG347" s="14">
        <v>0.231638022008512</v>
      </c>
      <c r="AH347" s="14">
        <v>0.210955839940389</v>
      </c>
      <c r="AI347" s="14">
        <v>0.22856794167401501</v>
      </c>
      <c r="AJ347" s="14">
        <v>0.211107190634022</v>
      </c>
      <c r="AK347" s="14">
        <v>0.21041722203359201</v>
      </c>
      <c r="AL347" s="14">
        <v>0.17308766030887099</v>
      </c>
      <c r="AM347" s="14">
        <v>0.176657269334377</v>
      </c>
      <c r="AN347" s="14">
        <v>0.15737831044345099</v>
      </c>
      <c r="AO347" s="14">
        <v>0.15490055201213301</v>
      </c>
      <c r="AP347" s="14">
        <v>0.15640692646297399</v>
      </c>
      <c r="AQ347" s="14">
        <v>0.12416965991679101</v>
      </c>
      <c r="AR347" s="14">
        <v>0.13946600324342601</v>
      </c>
      <c r="AS347" s="14">
        <v>7.7201258888315194E-2</v>
      </c>
      <c r="AT347" s="14">
        <v>4.5041061110718601E-2</v>
      </c>
      <c r="AU347" s="14">
        <v>0.182013681191073</v>
      </c>
      <c r="AV347" s="14"/>
      <c r="AW347" s="14">
        <v>0.201232947922032</v>
      </c>
      <c r="AX347" s="14">
        <v>0.18641232958144399</v>
      </c>
      <c r="AY347" s="14"/>
      <c r="AZ347" s="14">
        <v>0.17560571341474501</v>
      </c>
      <c r="BA347" s="14">
        <v>0.202916462431595</v>
      </c>
      <c r="BB347" s="14" t="s">
        <v>98</v>
      </c>
      <c r="BC347" s="14">
        <v>0.236324127002109</v>
      </c>
      <c r="BD347" s="14">
        <v>0.13132451588890301</v>
      </c>
      <c r="BE347" s="14">
        <v>0.21189643275387099</v>
      </c>
      <c r="BF347" s="14">
        <v>0.33841633720351899</v>
      </c>
      <c r="BG347" s="14"/>
      <c r="BH347" s="14">
        <v>0.200254254597482</v>
      </c>
      <c r="BI347" s="14">
        <v>0.16392165953641799</v>
      </c>
      <c r="BJ347" s="14">
        <v>0.285244732049241</v>
      </c>
      <c r="BK347" s="14"/>
      <c r="BL347" s="14">
        <v>0.156791488683098</v>
      </c>
      <c r="BM347" s="14">
        <v>0.19898921526644001</v>
      </c>
      <c r="BN347" s="14">
        <v>0.11897813415037101</v>
      </c>
      <c r="BO347" s="14">
        <v>0.18796765208333699</v>
      </c>
      <c r="BP347" s="14">
        <v>0.301072845438148</v>
      </c>
      <c r="BQ347" s="14"/>
      <c r="BR347" s="14">
        <v>0.103481812340494</v>
      </c>
      <c r="BS347" s="14">
        <v>0.18989296804584899</v>
      </c>
      <c r="BT347" s="14">
        <v>0.123994649357275</v>
      </c>
    </row>
    <row r="348" spans="2:72" x14ac:dyDescent="0.2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row>
    <row r="349" spans="2:72" x14ac:dyDescent="0.25">
      <c r="B349" s="6" t="s">
        <v>243</v>
      </c>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row>
    <row r="350" spans="2:72" x14ac:dyDescent="0.25">
      <c r="B350" s="23" t="s">
        <v>96</v>
      </c>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row>
    <row r="351" spans="2:72" x14ac:dyDescent="0.25">
      <c r="B351" t="s">
        <v>239</v>
      </c>
      <c r="C351" s="14">
        <v>0.198929775447651</v>
      </c>
      <c r="D351" s="14">
        <v>0.227896289622468</v>
      </c>
      <c r="E351" s="14">
        <v>0.168861632343555</v>
      </c>
      <c r="F351" s="14"/>
      <c r="G351" s="14">
        <v>0.21441671764706999</v>
      </c>
      <c r="H351" s="14">
        <v>0.18973080043201401</v>
      </c>
      <c r="I351" s="14">
        <v>0.19751351546492499</v>
      </c>
      <c r="J351" s="14">
        <v>0.21362010740180301</v>
      </c>
      <c r="K351" s="14">
        <v>0.22960680220322699</v>
      </c>
      <c r="L351" s="14">
        <v>0.164650879748753</v>
      </c>
      <c r="M351" s="14"/>
      <c r="N351" s="14">
        <v>0.202531457153655</v>
      </c>
      <c r="O351" s="14">
        <v>0.19323152997027601</v>
      </c>
      <c r="P351" s="14">
        <v>0.18817151363127901</v>
      </c>
      <c r="Q351" s="14">
        <v>0.21363800809566899</v>
      </c>
      <c r="R351" s="14"/>
      <c r="S351" s="14">
        <v>0.22441483215337299</v>
      </c>
      <c r="T351" s="14">
        <v>0.21057805032534599</v>
      </c>
      <c r="U351" s="14">
        <v>0.21468771981993701</v>
      </c>
      <c r="V351" s="14">
        <v>0.12554453152335801</v>
      </c>
      <c r="W351" s="14">
        <v>0.247878901477118</v>
      </c>
      <c r="X351" s="14">
        <v>0.19342039850309101</v>
      </c>
      <c r="Y351" s="14">
        <v>0.19593572902631401</v>
      </c>
      <c r="Z351" s="14">
        <v>0.18263526261716201</v>
      </c>
      <c r="AA351" s="14">
        <v>0.18689513302577199</v>
      </c>
      <c r="AB351" s="14">
        <v>0.20012447798500699</v>
      </c>
      <c r="AC351" s="14">
        <v>0.18772247675852199</v>
      </c>
      <c r="AD351" s="14">
        <v>0.19828670259204001</v>
      </c>
      <c r="AE351" s="14"/>
      <c r="AF351" s="14">
        <v>0</v>
      </c>
      <c r="AG351" s="14">
        <v>0.21896544181407299</v>
      </c>
      <c r="AH351" s="14">
        <v>0.22671256626678299</v>
      </c>
      <c r="AI351" s="14">
        <v>0.20363897273487699</v>
      </c>
      <c r="AJ351" s="14">
        <v>0.18843143686899699</v>
      </c>
      <c r="AK351" s="14">
        <v>0.17675574001302799</v>
      </c>
      <c r="AL351" s="14">
        <v>0.16535551035413201</v>
      </c>
      <c r="AM351" s="14">
        <v>0.27550926614730398</v>
      </c>
      <c r="AN351" s="14">
        <v>0.22987751432702599</v>
      </c>
      <c r="AO351" s="14">
        <v>0.159875039144974</v>
      </c>
      <c r="AP351" s="14">
        <v>0.209283737340975</v>
      </c>
      <c r="AQ351" s="14">
        <v>0.19583718195020899</v>
      </c>
      <c r="AR351" s="14">
        <v>0.182940902326134</v>
      </c>
      <c r="AS351" s="14">
        <v>0.21833061370165499</v>
      </c>
      <c r="AT351" s="14">
        <v>0.32320424052278401</v>
      </c>
      <c r="AU351" s="14">
        <v>0.20465779916921401</v>
      </c>
      <c r="AV351" s="14"/>
      <c r="AW351" s="14">
        <v>0.191807225539877</v>
      </c>
      <c r="AX351" s="14">
        <v>0.20834933213110701</v>
      </c>
      <c r="AY351" s="14"/>
      <c r="AZ351" s="14">
        <v>0.189047884868284</v>
      </c>
      <c r="BA351" s="14">
        <v>0.210052614025006</v>
      </c>
      <c r="BB351" s="14" t="s">
        <v>98</v>
      </c>
      <c r="BC351" s="14">
        <v>0.17721521738928001</v>
      </c>
      <c r="BD351" s="14">
        <v>0.19305908514953199</v>
      </c>
      <c r="BE351" s="14">
        <v>0.214360526481508</v>
      </c>
      <c r="BF351" s="14">
        <v>0.20002998587295301</v>
      </c>
      <c r="BG351" s="14"/>
      <c r="BH351" s="14">
        <v>0.19978955136802401</v>
      </c>
      <c r="BI351" s="14">
        <v>0.20440357567373599</v>
      </c>
      <c r="BJ351" s="14">
        <v>0.17887722220532401</v>
      </c>
      <c r="BK351" s="14"/>
      <c r="BL351" s="14">
        <v>0.167006054238372</v>
      </c>
      <c r="BM351" s="14">
        <v>0.222264790623692</v>
      </c>
      <c r="BN351" s="14">
        <v>0.27608387553580299</v>
      </c>
      <c r="BO351" s="14">
        <v>0.37098210986733399</v>
      </c>
      <c r="BP351" s="14">
        <v>0.14843722751524799</v>
      </c>
      <c r="BQ351" s="14"/>
      <c r="BR351" s="14">
        <v>0.15472094389617799</v>
      </c>
      <c r="BS351" s="14">
        <v>0.21939176493180601</v>
      </c>
      <c r="BT351" s="14">
        <v>0.31231372797345203</v>
      </c>
    </row>
    <row r="352" spans="2:72" x14ac:dyDescent="0.25">
      <c r="B352" t="s">
        <v>240</v>
      </c>
      <c r="C352" s="14">
        <v>0.43205370863889198</v>
      </c>
      <c r="D352" s="14">
        <v>0.43050417030261401</v>
      </c>
      <c r="E352" s="14">
        <v>0.43578871415978898</v>
      </c>
      <c r="F352" s="14"/>
      <c r="G352" s="14">
        <v>0.530635283794471</v>
      </c>
      <c r="H352" s="14">
        <v>0.491748725738401</v>
      </c>
      <c r="I352" s="14">
        <v>0.43524081063997</v>
      </c>
      <c r="J352" s="14">
        <v>0.41909509387528499</v>
      </c>
      <c r="K352" s="14">
        <v>0.37812199271546898</v>
      </c>
      <c r="L352" s="14">
        <v>0.36155224024250798</v>
      </c>
      <c r="M352" s="14"/>
      <c r="N352" s="14">
        <v>0.47915205276411799</v>
      </c>
      <c r="O352" s="14">
        <v>0.42960689070853297</v>
      </c>
      <c r="P352" s="14">
        <v>0.45380071598354499</v>
      </c>
      <c r="Q352" s="14">
        <v>0.36479431730737699</v>
      </c>
      <c r="R352" s="14"/>
      <c r="S352" s="14">
        <v>0.43636092322863801</v>
      </c>
      <c r="T352" s="14">
        <v>0.47438546546525201</v>
      </c>
      <c r="U352" s="14">
        <v>0.39432041903210302</v>
      </c>
      <c r="V352" s="14">
        <v>0.38480062168575402</v>
      </c>
      <c r="W352" s="14">
        <v>0.37296852306985201</v>
      </c>
      <c r="X352" s="14">
        <v>0.46241627990432999</v>
      </c>
      <c r="Y352" s="14">
        <v>0.49173953890350403</v>
      </c>
      <c r="Z352" s="14">
        <v>0.41711075700641498</v>
      </c>
      <c r="AA352" s="14">
        <v>0.43418916038889499</v>
      </c>
      <c r="AB352" s="14">
        <v>0.44224505092426702</v>
      </c>
      <c r="AC352" s="14">
        <v>0.42430513150332499</v>
      </c>
      <c r="AD352" s="14">
        <v>0.35212869804407898</v>
      </c>
      <c r="AE352" s="14"/>
      <c r="AF352" s="14">
        <v>0.53470190230910997</v>
      </c>
      <c r="AG352" s="14">
        <v>0.33199021176262</v>
      </c>
      <c r="AH352" s="14">
        <v>0.400729786261732</v>
      </c>
      <c r="AI352" s="14">
        <v>0.39153779819628498</v>
      </c>
      <c r="AJ352" s="14">
        <v>0.40966759532395802</v>
      </c>
      <c r="AK352" s="14">
        <v>0.45710794086724299</v>
      </c>
      <c r="AL352" s="14">
        <v>0.45693889238936602</v>
      </c>
      <c r="AM352" s="14">
        <v>0.35047439750307502</v>
      </c>
      <c r="AN352" s="14">
        <v>0.48229389938154199</v>
      </c>
      <c r="AO352" s="14">
        <v>0.52208592684014299</v>
      </c>
      <c r="AP352" s="14">
        <v>0.48502347675232399</v>
      </c>
      <c r="AQ352" s="14">
        <v>0.54309619527178998</v>
      </c>
      <c r="AR352" s="14">
        <v>0.42076171341329399</v>
      </c>
      <c r="AS352" s="14">
        <v>0.49765164833209402</v>
      </c>
      <c r="AT352" s="14">
        <v>0.44029300166089702</v>
      </c>
      <c r="AU352" s="14">
        <v>0.462772437083661</v>
      </c>
      <c r="AV352" s="14"/>
      <c r="AW352" s="14">
        <v>0.43048332240097897</v>
      </c>
      <c r="AX352" s="14">
        <v>0.434130541005737</v>
      </c>
      <c r="AY352" s="14"/>
      <c r="AZ352" s="14">
        <v>0.41074274730358601</v>
      </c>
      <c r="BA352" s="14">
        <v>0.47298179440274501</v>
      </c>
      <c r="BB352" s="14" t="s">
        <v>98</v>
      </c>
      <c r="BC352" s="14">
        <v>0.420231085564025</v>
      </c>
      <c r="BD352" s="14">
        <v>0.471541750724282</v>
      </c>
      <c r="BE352" s="14">
        <v>0.40424629153526098</v>
      </c>
      <c r="BF352" s="14">
        <v>0.36636291722233899</v>
      </c>
      <c r="BG352" s="14"/>
      <c r="BH352" s="14">
        <v>0.39312472780199398</v>
      </c>
      <c r="BI352" s="14">
        <v>0.46857102143906898</v>
      </c>
      <c r="BJ352" s="14">
        <v>0.36014295224757698</v>
      </c>
      <c r="BK352" s="14"/>
      <c r="BL352" s="14">
        <v>0.42479602701758701</v>
      </c>
      <c r="BM352" s="14">
        <v>0.46851754793749301</v>
      </c>
      <c r="BN352" s="14">
        <v>0.42966962266429898</v>
      </c>
      <c r="BO352" s="14">
        <v>0.29543482066200499</v>
      </c>
      <c r="BP352" s="14">
        <v>0.37943612332745302</v>
      </c>
      <c r="BQ352" s="14"/>
      <c r="BR352" s="14">
        <v>0.45582428630704902</v>
      </c>
      <c r="BS352" s="14">
        <v>0.47197613053874898</v>
      </c>
      <c r="BT352" s="14">
        <v>0.39454270275564002</v>
      </c>
    </row>
    <row r="353" spans="2:72" x14ac:dyDescent="0.25">
      <c r="B353" t="s">
        <v>241</v>
      </c>
      <c r="C353" s="14">
        <v>0.17966103005669601</v>
      </c>
      <c r="D353" s="14">
        <v>0.18534561911858999</v>
      </c>
      <c r="E353" s="14">
        <v>0.17535202989781601</v>
      </c>
      <c r="F353" s="14"/>
      <c r="G353" s="14">
        <v>0.123496923335847</v>
      </c>
      <c r="H353" s="14">
        <v>0.184414785209009</v>
      </c>
      <c r="I353" s="14">
        <v>0.19839108048086501</v>
      </c>
      <c r="J353" s="14">
        <v>0.17357874976992299</v>
      </c>
      <c r="K353" s="14">
        <v>0.17596478231448701</v>
      </c>
      <c r="L353" s="14">
        <v>0.20564800608238401</v>
      </c>
      <c r="M353" s="14"/>
      <c r="N353" s="14">
        <v>0.17388164947430201</v>
      </c>
      <c r="O353" s="14">
        <v>0.175890295923078</v>
      </c>
      <c r="P353" s="14">
        <v>0.171128567043486</v>
      </c>
      <c r="Q353" s="14">
        <v>0.20024610218195399</v>
      </c>
      <c r="R353" s="14"/>
      <c r="S353" s="14">
        <v>0.195746244398672</v>
      </c>
      <c r="T353" s="14">
        <v>0.142714770845597</v>
      </c>
      <c r="U353" s="14">
        <v>0.190459560189013</v>
      </c>
      <c r="V353" s="14">
        <v>0.25529181351859997</v>
      </c>
      <c r="W353" s="14">
        <v>0.18134757345723701</v>
      </c>
      <c r="X353" s="14">
        <v>0.170878672548616</v>
      </c>
      <c r="Y353" s="14">
        <v>0.155051952448653</v>
      </c>
      <c r="Z353" s="14">
        <v>0.18005757875690701</v>
      </c>
      <c r="AA353" s="14">
        <v>0.18202005341639399</v>
      </c>
      <c r="AB353" s="14">
        <v>0.153684535911146</v>
      </c>
      <c r="AC353" s="14">
        <v>0.18800037543972001</v>
      </c>
      <c r="AD353" s="14">
        <v>0.15226732629655301</v>
      </c>
      <c r="AE353" s="14"/>
      <c r="AF353" s="14">
        <v>0.229930559503911</v>
      </c>
      <c r="AG353" s="14">
        <v>0.221833758456845</v>
      </c>
      <c r="AH353" s="14">
        <v>0.173871758547265</v>
      </c>
      <c r="AI353" s="14">
        <v>0.17592136556181501</v>
      </c>
      <c r="AJ353" s="14">
        <v>0.20275113670115</v>
      </c>
      <c r="AK353" s="14">
        <v>0.15894308217893699</v>
      </c>
      <c r="AL353" s="14">
        <v>0.14509657109056601</v>
      </c>
      <c r="AM353" s="14">
        <v>0.21519332998576299</v>
      </c>
      <c r="AN353" s="14">
        <v>0.160873597930346</v>
      </c>
      <c r="AO353" s="14">
        <v>0.17058889587197901</v>
      </c>
      <c r="AP353" s="14">
        <v>0.15975136989607899</v>
      </c>
      <c r="AQ353" s="14">
        <v>0.17221699142988101</v>
      </c>
      <c r="AR353" s="14">
        <v>0.244574003056136</v>
      </c>
      <c r="AS353" s="14">
        <v>0.19785639640729499</v>
      </c>
      <c r="AT353" s="14">
        <v>0.16200108168066901</v>
      </c>
      <c r="AU353" s="14">
        <v>0.162989571448489</v>
      </c>
      <c r="AV353" s="14"/>
      <c r="AW353" s="14">
        <v>0.18032492606624101</v>
      </c>
      <c r="AX353" s="14">
        <v>0.17878302903532101</v>
      </c>
      <c r="AY353" s="14"/>
      <c r="AZ353" s="14">
        <v>0.19136038482852499</v>
      </c>
      <c r="BA353" s="14">
        <v>0.163174021259578</v>
      </c>
      <c r="BB353" s="14" t="s">
        <v>98</v>
      </c>
      <c r="BC353" s="14">
        <v>0.20364015361031401</v>
      </c>
      <c r="BD353" s="14">
        <v>0.15100331024109201</v>
      </c>
      <c r="BE353" s="14">
        <v>0.187989693281784</v>
      </c>
      <c r="BF353" s="14">
        <v>0.177756316070834</v>
      </c>
      <c r="BG353" s="14"/>
      <c r="BH353" s="14">
        <v>0.193418338942308</v>
      </c>
      <c r="BI353" s="14">
        <v>0.16474198374016499</v>
      </c>
      <c r="BJ353" s="14">
        <v>0.245357739035341</v>
      </c>
      <c r="BK353" s="14"/>
      <c r="BL353" s="14">
        <v>0.20223069963135001</v>
      </c>
      <c r="BM353" s="14">
        <v>0.14998725261441301</v>
      </c>
      <c r="BN353" s="14">
        <v>0.166520923510181</v>
      </c>
      <c r="BO353" s="14">
        <v>0.133916137012493</v>
      </c>
      <c r="BP353" s="14">
        <v>0.212541222965344</v>
      </c>
      <c r="BQ353" s="14"/>
      <c r="BR353" s="14">
        <v>0.202653322528276</v>
      </c>
      <c r="BS353" s="14">
        <v>0.15556031549190599</v>
      </c>
      <c r="BT353" s="14">
        <v>0.17390333630233601</v>
      </c>
    </row>
    <row r="354" spans="2:72" x14ac:dyDescent="0.25">
      <c r="B354" t="s">
        <v>242</v>
      </c>
      <c r="C354" s="14">
        <v>5.0308739927672402E-2</v>
      </c>
      <c r="D354" s="14">
        <v>5.0962095256232499E-2</v>
      </c>
      <c r="E354" s="14">
        <v>4.9009224940379403E-2</v>
      </c>
      <c r="F354" s="14"/>
      <c r="G354" s="14">
        <v>4.1899585668594398E-2</v>
      </c>
      <c r="H354" s="14">
        <v>4.75704934606654E-2</v>
      </c>
      <c r="I354" s="14">
        <v>5.02579873535293E-2</v>
      </c>
      <c r="J354" s="14">
        <v>5.8770132446998399E-2</v>
      </c>
      <c r="K354" s="14">
        <v>5.5475604081046098E-2</v>
      </c>
      <c r="L354" s="14">
        <v>4.78798543124992E-2</v>
      </c>
      <c r="M354" s="14"/>
      <c r="N354" s="14">
        <v>5.5458301439216297E-2</v>
      </c>
      <c r="O354" s="14">
        <v>3.2376270928380503E-2</v>
      </c>
      <c r="P354" s="14">
        <v>5.7996840533013697E-2</v>
      </c>
      <c r="Q354" s="14">
        <v>5.3627754476063501E-2</v>
      </c>
      <c r="R354" s="14"/>
      <c r="S354" s="14">
        <v>4.2443628407654997E-2</v>
      </c>
      <c r="T354" s="14">
        <v>4.1271465631168097E-2</v>
      </c>
      <c r="U354" s="14">
        <v>4.77457545663445E-2</v>
      </c>
      <c r="V354" s="14">
        <v>5.9656765216437702E-2</v>
      </c>
      <c r="W354" s="14">
        <v>3.9044406327305901E-2</v>
      </c>
      <c r="X354" s="14">
        <v>5.1158230540490499E-2</v>
      </c>
      <c r="Y354" s="14">
        <v>4.1022191115305598E-2</v>
      </c>
      <c r="Z354" s="14">
        <v>4.7211888449982899E-2</v>
      </c>
      <c r="AA354" s="14">
        <v>4.3190484796680598E-2</v>
      </c>
      <c r="AB354" s="14">
        <v>6.9533993828516605E-2</v>
      </c>
      <c r="AC354" s="14">
        <v>3.2948987687787999E-2</v>
      </c>
      <c r="AD354" s="14">
        <v>0.155242933243632</v>
      </c>
      <c r="AE354" s="14"/>
      <c r="AF354" s="14">
        <v>7.3876786313528203E-2</v>
      </c>
      <c r="AG354" s="14">
        <v>5.1061300337465101E-2</v>
      </c>
      <c r="AH354" s="14">
        <v>4.3236685845573802E-2</v>
      </c>
      <c r="AI354" s="14">
        <v>5.4777807709369103E-2</v>
      </c>
      <c r="AJ354" s="14">
        <v>4.9762639851598497E-2</v>
      </c>
      <c r="AK354" s="14">
        <v>2.9805850150797501E-2</v>
      </c>
      <c r="AL354" s="14">
        <v>5.5954839082950403E-2</v>
      </c>
      <c r="AM354" s="14">
        <v>2.98568087918895E-2</v>
      </c>
      <c r="AN354" s="14">
        <v>6.0162360813917001E-2</v>
      </c>
      <c r="AO354" s="14">
        <v>4.9295214965106901E-2</v>
      </c>
      <c r="AP354" s="14">
        <v>4.5228332614162502E-2</v>
      </c>
      <c r="AQ354" s="14">
        <v>5.4313312305388203E-2</v>
      </c>
      <c r="AR354" s="14">
        <v>6.7839119029200395E-2</v>
      </c>
      <c r="AS354" s="14">
        <v>6.4831542839817194E-2</v>
      </c>
      <c r="AT354" s="14">
        <v>2.21989170107844E-2</v>
      </c>
      <c r="AU354" s="14">
        <v>0.11770524655735699</v>
      </c>
      <c r="AV354" s="14"/>
      <c r="AW354" s="14">
        <v>5.14049525847576E-2</v>
      </c>
      <c r="AX354" s="14">
        <v>4.8859001084949102E-2</v>
      </c>
      <c r="AY354" s="14"/>
      <c r="AZ354" s="14">
        <v>5.2922067692799502E-2</v>
      </c>
      <c r="BA354" s="14">
        <v>4.6681461152421701E-2</v>
      </c>
      <c r="BB354" s="14" t="s">
        <v>98</v>
      </c>
      <c r="BC354" s="14">
        <v>3.0875037969617498E-2</v>
      </c>
      <c r="BD354" s="14">
        <v>3.8723483125357498E-2</v>
      </c>
      <c r="BE354" s="14">
        <v>6.0843577913338803E-2</v>
      </c>
      <c r="BF354" s="14">
        <v>7.1448936433053903E-2</v>
      </c>
      <c r="BG354" s="14"/>
      <c r="BH354" s="14">
        <v>6.16790555692611E-2</v>
      </c>
      <c r="BI354" s="14">
        <v>4.42976629020716E-2</v>
      </c>
      <c r="BJ354" s="14">
        <v>3.53405715530591E-2</v>
      </c>
      <c r="BK354" s="14"/>
      <c r="BL354" s="14">
        <v>6.2565396999823095E-2</v>
      </c>
      <c r="BM354" s="14">
        <v>4.1950469074736901E-2</v>
      </c>
      <c r="BN354" s="14">
        <v>3.0399850181594301E-2</v>
      </c>
      <c r="BO354" s="14">
        <v>0</v>
      </c>
      <c r="BP354" s="14">
        <v>4.3914621508690597E-2</v>
      </c>
      <c r="BQ354" s="14"/>
      <c r="BR354" s="14">
        <v>7.6060232361048197E-2</v>
      </c>
      <c r="BS354" s="14">
        <v>4.3471125389791698E-2</v>
      </c>
      <c r="BT354" s="14">
        <v>1.5280977812421E-2</v>
      </c>
    </row>
    <row r="355" spans="2:72" x14ac:dyDescent="0.25">
      <c r="B355" t="s">
        <v>92</v>
      </c>
      <c r="C355" s="14">
        <v>0.139046745929088</v>
      </c>
      <c r="D355" s="14">
        <v>0.105291825700095</v>
      </c>
      <c r="E355" s="14">
        <v>0.17098839865846099</v>
      </c>
      <c r="F355" s="14"/>
      <c r="G355" s="14">
        <v>8.9551489554017705E-2</v>
      </c>
      <c r="H355" s="14">
        <v>8.6535195159910594E-2</v>
      </c>
      <c r="I355" s="14">
        <v>0.118596606060711</v>
      </c>
      <c r="J355" s="14">
        <v>0.13493591650598899</v>
      </c>
      <c r="K355" s="14">
        <v>0.16083081868577101</v>
      </c>
      <c r="L355" s="14">
        <v>0.220269019613856</v>
      </c>
      <c r="M355" s="14"/>
      <c r="N355" s="14">
        <v>8.8976539168709304E-2</v>
      </c>
      <c r="O355" s="14">
        <v>0.16889501246973301</v>
      </c>
      <c r="P355" s="14">
        <v>0.12890236280867601</v>
      </c>
      <c r="Q355" s="14">
        <v>0.16769381793893701</v>
      </c>
      <c r="R355" s="14"/>
      <c r="S355" s="14">
        <v>0.101034371811662</v>
      </c>
      <c r="T355" s="14">
        <v>0.13105024773263699</v>
      </c>
      <c r="U355" s="14">
        <v>0.152786546392601</v>
      </c>
      <c r="V355" s="14">
        <v>0.17470626805584999</v>
      </c>
      <c r="W355" s="14">
        <v>0.15876059566848699</v>
      </c>
      <c r="X355" s="14">
        <v>0.122126418503472</v>
      </c>
      <c r="Y355" s="14">
        <v>0.116250588506223</v>
      </c>
      <c r="Z355" s="14">
        <v>0.172984513169534</v>
      </c>
      <c r="AA355" s="14">
        <v>0.153705168372259</v>
      </c>
      <c r="AB355" s="14">
        <v>0.13441194135106399</v>
      </c>
      <c r="AC355" s="14">
        <v>0.167023028610645</v>
      </c>
      <c r="AD355" s="14">
        <v>0.142074339823695</v>
      </c>
      <c r="AE355" s="14"/>
      <c r="AF355" s="14">
        <v>0.16149075187345099</v>
      </c>
      <c r="AG355" s="14">
        <v>0.17614928762899601</v>
      </c>
      <c r="AH355" s="14">
        <v>0.15544920307864599</v>
      </c>
      <c r="AI355" s="14">
        <v>0.174124055797653</v>
      </c>
      <c r="AJ355" s="14">
        <v>0.149387191254296</v>
      </c>
      <c r="AK355" s="14">
        <v>0.17738738678999399</v>
      </c>
      <c r="AL355" s="14">
        <v>0.176654187082986</v>
      </c>
      <c r="AM355" s="14">
        <v>0.128966197571969</v>
      </c>
      <c r="AN355" s="14">
        <v>6.6792627547169706E-2</v>
      </c>
      <c r="AO355" s="14">
        <v>9.8154923177796893E-2</v>
      </c>
      <c r="AP355" s="14">
        <v>0.10071308339646</v>
      </c>
      <c r="AQ355" s="14">
        <v>3.4536319042732203E-2</v>
      </c>
      <c r="AR355" s="14">
        <v>8.3884262175234994E-2</v>
      </c>
      <c r="AS355" s="14">
        <v>2.1329798719138201E-2</v>
      </c>
      <c r="AT355" s="14">
        <v>5.2302759124865601E-2</v>
      </c>
      <c r="AU355" s="14">
        <v>5.18749457412798E-2</v>
      </c>
      <c r="AV355" s="14"/>
      <c r="AW355" s="14">
        <v>0.14597957340814699</v>
      </c>
      <c r="AX355" s="14">
        <v>0.129878096742885</v>
      </c>
      <c r="AY355" s="14"/>
      <c r="AZ355" s="14">
        <v>0.155926915306806</v>
      </c>
      <c r="BA355" s="14">
        <v>0.107110109160251</v>
      </c>
      <c r="BB355" s="14" t="s">
        <v>98</v>
      </c>
      <c r="BC355" s="14">
        <v>0.16803850546676399</v>
      </c>
      <c r="BD355" s="14">
        <v>0.14567237075973599</v>
      </c>
      <c r="BE355" s="14">
        <v>0.132559910788108</v>
      </c>
      <c r="BF355" s="14">
        <v>0.184401844400821</v>
      </c>
      <c r="BG355" s="14"/>
      <c r="BH355" s="14">
        <v>0.151988326318413</v>
      </c>
      <c r="BI355" s="14">
        <v>0.117985756244958</v>
      </c>
      <c r="BJ355" s="14">
        <v>0.18028151495869901</v>
      </c>
      <c r="BK355" s="14"/>
      <c r="BL355" s="14">
        <v>0.143401822112868</v>
      </c>
      <c r="BM355" s="14">
        <v>0.117279939749665</v>
      </c>
      <c r="BN355" s="14">
        <v>9.7325728108122803E-2</v>
      </c>
      <c r="BO355" s="14">
        <v>0.19966693245816799</v>
      </c>
      <c r="BP355" s="14">
        <v>0.21567080468326499</v>
      </c>
      <c r="BQ355" s="14"/>
      <c r="BR355" s="14">
        <v>0.110741214907449</v>
      </c>
      <c r="BS355" s="14">
        <v>0.109600663647747</v>
      </c>
      <c r="BT355" s="14">
        <v>0.103959255156151</v>
      </c>
    </row>
    <row r="356" spans="2:72" x14ac:dyDescent="0.2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row>
    <row r="357" spans="2:72" x14ac:dyDescent="0.25">
      <c r="B357" s="6" t="s">
        <v>248</v>
      </c>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row>
    <row r="358" spans="2:72" x14ac:dyDescent="0.25">
      <c r="B358" s="23" t="s">
        <v>96</v>
      </c>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row>
    <row r="359" spans="2:72" x14ac:dyDescent="0.25">
      <c r="B359" t="s">
        <v>244</v>
      </c>
      <c r="C359" s="14">
        <v>9.4730197480552406E-2</v>
      </c>
      <c r="D359" s="14">
        <v>0.10280135233368499</v>
      </c>
      <c r="E359" s="14">
        <v>8.7499582156341293E-2</v>
      </c>
      <c r="F359" s="14"/>
      <c r="G359" s="14">
        <v>0.10578927750593201</v>
      </c>
      <c r="H359" s="14">
        <v>0.107920017751452</v>
      </c>
      <c r="I359" s="14">
        <v>9.1449471754180903E-2</v>
      </c>
      <c r="J359" s="14">
        <v>9.6505533058669699E-2</v>
      </c>
      <c r="K359" s="14">
        <v>8.3853659584504706E-2</v>
      </c>
      <c r="L359" s="14">
        <v>8.5132061302552506E-2</v>
      </c>
      <c r="M359" s="14"/>
      <c r="N359" s="14">
        <v>8.8763665082127199E-2</v>
      </c>
      <c r="O359" s="14">
        <v>9.3288108500346897E-2</v>
      </c>
      <c r="P359" s="14">
        <v>9.3112525016322001E-2</v>
      </c>
      <c r="Q359" s="14">
        <v>0.105635745364366</v>
      </c>
      <c r="R359" s="14"/>
      <c r="S359" s="14">
        <v>9.8751264364551894E-2</v>
      </c>
      <c r="T359" s="14">
        <v>7.8940282084110094E-2</v>
      </c>
      <c r="U359" s="14">
        <v>8.2584649815593894E-2</v>
      </c>
      <c r="V359" s="14">
        <v>9.8122421803390397E-2</v>
      </c>
      <c r="W359" s="14">
        <v>6.2435637971265397E-2</v>
      </c>
      <c r="X359" s="14">
        <v>0.111514544254822</v>
      </c>
      <c r="Y359" s="14">
        <v>7.9639875501476304E-2</v>
      </c>
      <c r="Z359" s="14">
        <v>8.7489855930757393E-2</v>
      </c>
      <c r="AA359" s="14">
        <v>0.121365842974999</v>
      </c>
      <c r="AB359" s="14">
        <v>9.1969559279165197E-2</v>
      </c>
      <c r="AC359" s="14">
        <v>0.107921672160479</v>
      </c>
      <c r="AD359" s="14">
        <v>0.130332730934208</v>
      </c>
      <c r="AE359" s="14"/>
      <c r="AF359" s="14">
        <v>0.116086738532302</v>
      </c>
      <c r="AG359" s="14">
        <v>0.10875904350123</v>
      </c>
      <c r="AH359" s="14">
        <v>7.86155493293621E-2</v>
      </c>
      <c r="AI359" s="14">
        <v>7.96373313105109E-2</v>
      </c>
      <c r="AJ359" s="14">
        <v>0.100685466938482</v>
      </c>
      <c r="AK359" s="14">
        <v>6.0302797084692002E-2</v>
      </c>
      <c r="AL359" s="14">
        <v>0.119707463191551</v>
      </c>
      <c r="AM359" s="14">
        <v>0.11554449573869401</v>
      </c>
      <c r="AN359" s="14">
        <v>6.8462051026273396E-2</v>
      </c>
      <c r="AO359" s="14">
        <v>0.17752561215957199</v>
      </c>
      <c r="AP359" s="14">
        <v>8.7202092844519297E-2</v>
      </c>
      <c r="AQ359" s="14">
        <v>8.8492651163345704E-2</v>
      </c>
      <c r="AR359" s="14">
        <v>5.6049743336268401E-2</v>
      </c>
      <c r="AS359" s="14">
        <v>0.114958880002765</v>
      </c>
      <c r="AT359" s="14">
        <v>0.144291628211171</v>
      </c>
      <c r="AU359" s="14">
        <v>0.109082800836531</v>
      </c>
      <c r="AV359" s="14"/>
      <c r="AW359" s="14">
        <v>8.8678486370146095E-2</v>
      </c>
      <c r="AX359" s="14">
        <v>0.102733572195295</v>
      </c>
      <c r="AY359" s="14"/>
      <c r="AZ359" s="14">
        <v>8.9218589138216495E-2</v>
      </c>
      <c r="BA359" s="14">
        <v>9.5171899705576699E-2</v>
      </c>
      <c r="BB359" s="14" t="s">
        <v>98</v>
      </c>
      <c r="BC359" s="14">
        <v>7.6870397753410993E-2</v>
      </c>
      <c r="BD359" s="14">
        <v>0.110466842761012</v>
      </c>
      <c r="BE359" s="14">
        <v>0.100100822327369</v>
      </c>
      <c r="BF359" s="14">
        <v>0.110315783561149</v>
      </c>
      <c r="BG359" s="14"/>
      <c r="BH359" s="14">
        <v>8.9194215754870201E-2</v>
      </c>
      <c r="BI359" s="14">
        <v>0.100037058043642</v>
      </c>
      <c r="BJ359" s="14">
        <v>6.8589192159350901E-2</v>
      </c>
      <c r="BK359" s="14"/>
      <c r="BL359" s="14">
        <v>8.1135433076864202E-2</v>
      </c>
      <c r="BM359" s="14">
        <v>0.117835822781011</v>
      </c>
      <c r="BN359" s="14">
        <v>9.3980673362290906E-2</v>
      </c>
      <c r="BO359" s="14">
        <v>0.13867772868271799</v>
      </c>
      <c r="BP359" s="14">
        <v>4.7344603459671897E-2</v>
      </c>
      <c r="BQ359" s="14"/>
      <c r="BR359" s="14">
        <v>7.7725767183171895E-2</v>
      </c>
      <c r="BS359" s="14">
        <v>0.108431189544382</v>
      </c>
      <c r="BT359" s="14">
        <v>0.10182764718399399</v>
      </c>
    </row>
    <row r="360" spans="2:72" x14ac:dyDescent="0.25">
      <c r="B360" t="s">
        <v>245</v>
      </c>
      <c r="C360" s="14">
        <v>0.428694939964338</v>
      </c>
      <c r="D360" s="14">
        <v>0.38611362741064897</v>
      </c>
      <c r="E360" s="14">
        <v>0.46936690294661598</v>
      </c>
      <c r="F360" s="14"/>
      <c r="G360" s="14">
        <v>0.50795435638495701</v>
      </c>
      <c r="H360" s="14">
        <v>0.42190795324442598</v>
      </c>
      <c r="I360" s="14">
        <v>0.43357675113341598</v>
      </c>
      <c r="J360" s="14">
        <v>0.44528048225716199</v>
      </c>
      <c r="K360" s="14">
        <v>0.38728043736262102</v>
      </c>
      <c r="L360" s="14">
        <v>0.39135387860363602</v>
      </c>
      <c r="M360" s="14"/>
      <c r="N360" s="14">
        <v>0.440090585881241</v>
      </c>
      <c r="O360" s="14">
        <v>0.42076999943688298</v>
      </c>
      <c r="P360" s="14">
        <v>0.428539555039742</v>
      </c>
      <c r="Q360" s="14">
        <v>0.427276298761185</v>
      </c>
      <c r="R360" s="14"/>
      <c r="S360" s="14">
        <v>0.43561523043547201</v>
      </c>
      <c r="T360" s="14">
        <v>0.43817238988415902</v>
      </c>
      <c r="U360" s="14">
        <v>0.45304260263693202</v>
      </c>
      <c r="V360" s="14">
        <v>0.426504358043509</v>
      </c>
      <c r="W360" s="14">
        <v>0.45419952118823997</v>
      </c>
      <c r="X360" s="14">
        <v>0.50652235444992499</v>
      </c>
      <c r="Y360" s="14">
        <v>0.40988825449623001</v>
      </c>
      <c r="Z360" s="14">
        <v>0.38574349864382701</v>
      </c>
      <c r="AA360" s="14">
        <v>0.37170096596395602</v>
      </c>
      <c r="AB360" s="14">
        <v>0.43141766037170798</v>
      </c>
      <c r="AC360" s="14">
        <v>0.32039186305850997</v>
      </c>
      <c r="AD360" s="14">
        <v>0.49243423355251897</v>
      </c>
      <c r="AE360" s="14"/>
      <c r="AF360" s="14">
        <v>0.38395297475246298</v>
      </c>
      <c r="AG360" s="14">
        <v>0.38217497783645299</v>
      </c>
      <c r="AH360" s="14">
        <v>0.43931927549222899</v>
      </c>
      <c r="AI360" s="14">
        <v>0.398538465660148</v>
      </c>
      <c r="AJ360" s="14">
        <v>0.43630839911790398</v>
      </c>
      <c r="AK360" s="14">
        <v>0.50206604958482803</v>
      </c>
      <c r="AL360" s="14">
        <v>0.43884352278084998</v>
      </c>
      <c r="AM360" s="14">
        <v>0.39234893242996399</v>
      </c>
      <c r="AN360" s="14">
        <v>0.47910442342306298</v>
      </c>
      <c r="AO360" s="14">
        <v>0.35479548792193899</v>
      </c>
      <c r="AP360" s="14">
        <v>0.40471392643297399</v>
      </c>
      <c r="AQ360" s="14">
        <v>0.44354334619047397</v>
      </c>
      <c r="AR360" s="14">
        <v>0.45546465011562298</v>
      </c>
      <c r="AS360" s="14">
        <v>0.37055220481768403</v>
      </c>
      <c r="AT360" s="14">
        <v>0.40253687415681499</v>
      </c>
      <c r="AU360" s="14">
        <v>0.49533294763407698</v>
      </c>
      <c r="AV360" s="14"/>
      <c r="AW360" s="14">
        <v>0.42398777555157002</v>
      </c>
      <c r="AX360" s="14">
        <v>0.43492015461057199</v>
      </c>
      <c r="AY360" s="14"/>
      <c r="AZ360" s="14">
        <v>0.41535761062370002</v>
      </c>
      <c r="BA360" s="14">
        <v>0.413187133221665</v>
      </c>
      <c r="BB360" s="14" t="s">
        <v>98</v>
      </c>
      <c r="BC360" s="14">
        <v>0.485194050643737</v>
      </c>
      <c r="BD360" s="14">
        <v>0.46929520203979502</v>
      </c>
      <c r="BE360" s="14">
        <v>0.445330410069816</v>
      </c>
      <c r="BF360" s="14">
        <v>0.37188016246889599</v>
      </c>
      <c r="BG360" s="14"/>
      <c r="BH360" s="14">
        <v>0.41926915346201099</v>
      </c>
      <c r="BI360" s="14">
        <v>0.43409942525297601</v>
      </c>
      <c r="BJ360" s="14">
        <v>0.43819258765162999</v>
      </c>
      <c r="BK360" s="14"/>
      <c r="BL360" s="14">
        <v>0.438325267983943</v>
      </c>
      <c r="BM360" s="14">
        <v>0.39645986418580798</v>
      </c>
      <c r="BN360" s="14">
        <v>0.457461444579291</v>
      </c>
      <c r="BO360" s="14">
        <v>0.38943474981408899</v>
      </c>
      <c r="BP360" s="14">
        <v>0.48727609556225598</v>
      </c>
      <c r="BQ360" s="14"/>
      <c r="BR360" s="14">
        <v>0.47794454280334597</v>
      </c>
      <c r="BS360" s="14">
        <v>0.429555563400631</v>
      </c>
      <c r="BT360" s="14">
        <v>0.45135366067615401</v>
      </c>
    </row>
    <row r="361" spans="2:72" x14ac:dyDescent="0.25">
      <c r="B361" t="s">
        <v>246</v>
      </c>
      <c r="C361" s="14">
        <v>0.27436695297080999</v>
      </c>
      <c r="D361" s="14">
        <v>0.32512215368319702</v>
      </c>
      <c r="E361" s="14">
        <v>0.225657956157019</v>
      </c>
      <c r="F361" s="14"/>
      <c r="G361" s="14">
        <v>0.244455713766661</v>
      </c>
      <c r="H361" s="14">
        <v>0.28552248086245702</v>
      </c>
      <c r="I361" s="14">
        <v>0.24995064264794101</v>
      </c>
      <c r="J361" s="14">
        <v>0.265259274756594</v>
      </c>
      <c r="K361" s="14">
        <v>0.324512518761783</v>
      </c>
      <c r="L361" s="14">
        <v>0.27903605089301498</v>
      </c>
      <c r="M361" s="14"/>
      <c r="N361" s="14">
        <v>0.31545496078532298</v>
      </c>
      <c r="O361" s="14">
        <v>0.26696748969573397</v>
      </c>
      <c r="P361" s="14">
        <v>0.28778339474763998</v>
      </c>
      <c r="Q361" s="14">
        <v>0.22593323221804601</v>
      </c>
      <c r="R361" s="14"/>
      <c r="S361" s="14">
        <v>0.27743152590741199</v>
      </c>
      <c r="T361" s="14">
        <v>0.28026207605343501</v>
      </c>
      <c r="U361" s="14">
        <v>0.28076935897155503</v>
      </c>
      <c r="V361" s="14">
        <v>0.27561122306906</v>
      </c>
      <c r="W361" s="14">
        <v>0.305934927186926</v>
      </c>
      <c r="X361" s="14">
        <v>0.22612649613585001</v>
      </c>
      <c r="Y361" s="14">
        <v>0.29422028652148602</v>
      </c>
      <c r="Z361" s="14">
        <v>0.31488609148348301</v>
      </c>
      <c r="AA361" s="14">
        <v>0.272049486944276</v>
      </c>
      <c r="AB361" s="14">
        <v>0.249124018390777</v>
      </c>
      <c r="AC361" s="14">
        <v>0.27332829972525502</v>
      </c>
      <c r="AD361" s="14">
        <v>0.26362665982115502</v>
      </c>
      <c r="AE361" s="14"/>
      <c r="AF361" s="14">
        <v>0.38972703458975599</v>
      </c>
      <c r="AG361" s="14">
        <v>0.25705995525775799</v>
      </c>
      <c r="AH361" s="14">
        <v>0.278489352096567</v>
      </c>
      <c r="AI361" s="14">
        <v>0.26521777749917902</v>
      </c>
      <c r="AJ361" s="14">
        <v>0.23494903522395499</v>
      </c>
      <c r="AK361" s="14">
        <v>0.26420511373780198</v>
      </c>
      <c r="AL361" s="14">
        <v>0.25460286060621201</v>
      </c>
      <c r="AM361" s="14">
        <v>0.29691713328223501</v>
      </c>
      <c r="AN361" s="14">
        <v>0.301931823897723</v>
      </c>
      <c r="AO361" s="14">
        <v>0.257288175264485</v>
      </c>
      <c r="AP361" s="14">
        <v>0.30856517463461097</v>
      </c>
      <c r="AQ361" s="14">
        <v>0.26972284975320598</v>
      </c>
      <c r="AR361" s="14">
        <v>0.38604695670612399</v>
      </c>
      <c r="AS361" s="14">
        <v>0.466256718681891</v>
      </c>
      <c r="AT361" s="14">
        <v>0.22503110123575801</v>
      </c>
      <c r="AU361" s="14">
        <v>0.269415073079809</v>
      </c>
      <c r="AV361" s="14"/>
      <c r="AW361" s="14">
        <v>0.27642622381114001</v>
      </c>
      <c r="AX361" s="14">
        <v>0.271643571785948</v>
      </c>
      <c r="AY361" s="14"/>
      <c r="AZ361" s="14">
        <v>0.28308995427036798</v>
      </c>
      <c r="BA361" s="14">
        <v>0.28985715586641198</v>
      </c>
      <c r="BB361" s="14" t="s">
        <v>98</v>
      </c>
      <c r="BC361" s="14">
        <v>0.21510240672018899</v>
      </c>
      <c r="BD361" s="14">
        <v>0.253670218987809</v>
      </c>
      <c r="BE361" s="14">
        <v>0.25860393303033302</v>
      </c>
      <c r="BF361" s="14">
        <v>0.27813889076815401</v>
      </c>
      <c r="BG361" s="14"/>
      <c r="BH361" s="14">
        <v>0.28053968427562898</v>
      </c>
      <c r="BI361" s="14">
        <v>0.29186752125510101</v>
      </c>
      <c r="BJ361" s="14">
        <v>0.21406658058087899</v>
      </c>
      <c r="BK361" s="14"/>
      <c r="BL361" s="14">
        <v>0.28331262198291501</v>
      </c>
      <c r="BM361" s="14">
        <v>0.288546229458228</v>
      </c>
      <c r="BN361" s="14">
        <v>0.289283274476696</v>
      </c>
      <c r="BO361" s="14">
        <v>0.31946058873283101</v>
      </c>
      <c r="BP361" s="14">
        <v>0.21952966888451</v>
      </c>
      <c r="BQ361" s="14"/>
      <c r="BR361" s="14">
        <v>0.27193871015753601</v>
      </c>
      <c r="BS361" s="14">
        <v>0.29937296213655801</v>
      </c>
      <c r="BT361" s="14">
        <v>0.28522434942455399</v>
      </c>
    </row>
    <row r="362" spans="2:72" x14ac:dyDescent="0.25">
      <c r="B362" t="s">
        <v>247</v>
      </c>
      <c r="C362" s="14">
        <v>5.3446882025004999E-2</v>
      </c>
      <c r="D362" s="14">
        <v>7.9907322405058406E-2</v>
      </c>
      <c r="E362" s="14">
        <v>2.7007896725230799E-2</v>
      </c>
      <c r="F362" s="14"/>
      <c r="G362" s="14">
        <v>2.9935502102909201E-2</v>
      </c>
      <c r="H362" s="14">
        <v>6.6195296573425294E-2</v>
      </c>
      <c r="I362" s="14">
        <v>6.18144210917645E-2</v>
      </c>
      <c r="J362" s="14">
        <v>4.46951413009639E-2</v>
      </c>
      <c r="K362" s="14">
        <v>6.1720011878302797E-2</v>
      </c>
      <c r="L362" s="14">
        <v>5.3614747977838502E-2</v>
      </c>
      <c r="M362" s="14"/>
      <c r="N362" s="14">
        <v>6.2166558707398199E-2</v>
      </c>
      <c r="O362" s="14">
        <v>4.6298517677082103E-2</v>
      </c>
      <c r="P362" s="14">
        <v>6.4637885145150203E-2</v>
      </c>
      <c r="Q362" s="14">
        <v>3.6946726201724699E-2</v>
      </c>
      <c r="R362" s="14"/>
      <c r="S362" s="14">
        <v>7.3059237152357306E-2</v>
      </c>
      <c r="T362" s="14">
        <v>6.1555793604477098E-2</v>
      </c>
      <c r="U362" s="14">
        <v>3.7109552599265898E-2</v>
      </c>
      <c r="V362" s="14">
        <v>5.8394440611652797E-2</v>
      </c>
      <c r="W362" s="14">
        <v>3.4814751043787499E-2</v>
      </c>
      <c r="X362" s="14">
        <v>4.4848333163402601E-2</v>
      </c>
      <c r="Y362" s="14">
        <v>3.3515195772505002E-2</v>
      </c>
      <c r="Z362" s="14">
        <v>2.8347745040997401E-2</v>
      </c>
      <c r="AA362" s="14">
        <v>5.6923602123667899E-2</v>
      </c>
      <c r="AB362" s="14">
        <v>6.8861330421984404E-2</v>
      </c>
      <c r="AC362" s="14">
        <v>8.4613588868878403E-2</v>
      </c>
      <c r="AD362" s="14">
        <v>0</v>
      </c>
      <c r="AE362" s="14"/>
      <c r="AF362" s="14">
        <v>0</v>
      </c>
      <c r="AG362" s="14">
        <v>3.5776742662333001E-2</v>
      </c>
      <c r="AH362" s="14">
        <v>2.98326009401647E-2</v>
      </c>
      <c r="AI362" s="14">
        <v>6.9247368869683606E-2</v>
      </c>
      <c r="AJ362" s="14">
        <v>4.5245951268116202E-2</v>
      </c>
      <c r="AK362" s="14">
        <v>3.2073196630847303E-2</v>
      </c>
      <c r="AL362" s="14">
        <v>8.5677075802189306E-2</v>
      </c>
      <c r="AM362" s="14">
        <v>5.6798691743744703E-2</v>
      </c>
      <c r="AN362" s="14">
        <v>2.9562607585146401E-2</v>
      </c>
      <c r="AO362" s="14">
        <v>7.2885692525739398E-2</v>
      </c>
      <c r="AP362" s="14">
        <v>8.1149956638744303E-2</v>
      </c>
      <c r="AQ362" s="14">
        <v>8.2370450977024598E-2</v>
      </c>
      <c r="AR362" s="14">
        <v>4.1981979806423299E-2</v>
      </c>
      <c r="AS362" s="14">
        <v>4.82321964976598E-2</v>
      </c>
      <c r="AT362" s="14">
        <v>0.13590720907100701</v>
      </c>
      <c r="AU362" s="14">
        <v>4.38697397966143E-2</v>
      </c>
      <c r="AV362" s="14"/>
      <c r="AW362" s="14">
        <v>5.7824388523531403E-2</v>
      </c>
      <c r="AX362" s="14">
        <v>4.7657639249737399E-2</v>
      </c>
      <c r="AY362" s="14"/>
      <c r="AZ362" s="14">
        <v>6.5334782720773699E-2</v>
      </c>
      <c r="BA362" s="14">
        <v>6.0188544606254397E-2</v>
      </c>
      <c r="BB362" s="14" t="s">
        <v>98</v>
      </c>
      <c r="BC362" s="14">
        <v>1.44755102910881E-2</v>
      </c>
      <c r="BD362" s="14">
        <v>3.3812839559337303E-2</v>
      </c>
      <c r="BE362" s="14">
        <v>4.8736893738858603E-2</v>
      </c>
      <c r="BF362" s="14">
        <v>4.0128352845623702E-2</v>
      </c>
      <c r="BG362" s="14"/>
      <c r="BH362" s="14">
        <v>7.00312114544729E-2</v>
      </c>
      <c r="BI362" s="14">
        <v>4.7489147075001098E-2</v>
      </c>
      <c r="BJ362" s="14">
        <v>3.9531760335731102E-2</v>
      </c>
      <c r="BK362" s="14"/>
      <c r="BL362" s="14">
        <v>6.5523867461454402E-2</v>
      </c>
      <c r="BM362" s="14">
        <v>5.78271986673939E-2</v>
      </c>
      <c r="BN362" s="14">
        <v>6.2442282968254298E-2</v>
      </c>
      <c r="BO362" s="14">
        <v>0.107967656723909</v>
      </c>
      <c r="BP362" s="14">
        <v>2.0598974656564701E-2</v>
      </c>
      <c r="BQ362" s="14"/>
      <c r="BR362" s="14">
        <v>5.9445443367997702E-2</v>
      </c>
      <c r="BS362" s="14">
        <v>4.8997424218881203E-2</v>
      </c>
      <c r="BT362" s="14">
        <v>7.7695531829068507E-2</v>
      </c>
    </row>
    <row r="363" spans="2:72" x14ac:dyDescent="0.25">
      <c r="B363" t="s">
        <v>92</v>
      </c>
      <c r="C363" s="14">
        <v>0.14876102755929399</v>
      </c>
      <c r="D363" s="14">
        <v>0.10605554416741</v>
      </c>
      <c r="E363" s="14">
        <v>0.19046766201479301</v>
      </c>
      <c r="F363" s="14"/>
      <c r="G363" s="14">
        <v>0.11186515023954</v>
      </c>
      <c r="H363" s="14">
        <v>0.11845425156823899</v>
      </c>
      <c r="I363" s="14">
        <v>0.16320871337269799</v>
      </c>
      <c r="J363" s="14">
        <v>0.14825956862661099</v>
      </c>
      <c r="K363" s="14">
        <v>0.14263337241278901</v>
      </c>
      <c r="L363" s="14">
        <v>0.19086326122295899</v>
      </c>
      <c r="M363" s="14"/>
      <c r="N363" s="14">
        <v>9.3524229543910695E-2</v>
      </c>
      <c r="O363" s="14">
        <v>0.17267588468995301</v>
      </c>
      <c r="P363" s="14">
        <v>0.12592664005114501</v>
      </c>
      <c r="Q363" s="14">
        <v>0.20420799745467799</v>
      </c>
      <c r="R363" s="14"/>
      <c r="S363" s="14">
        <v>0.11514274214020601</v>
      </c>
      <c r="T363" s="14">
        <v>0.14106945837381901</v>
      </c>
      <c r="U363" s="14">
        <v>0.146493835976652</v>
      </c>
      <c r="V363" s="14">
        <v>0.141367556472388</v>
      </c>
      <c r="W363" s="14">
        <v>0.14261516260978199</v>
      </c>
      <c r="X363" s="14">
        <v>0.110988271995999</v>
      </c>
      <c r="Y363" s="14">
        <v>0.182736387708303</v>
      </c>
      <c r="Z363" s="14">
        <v>0.18353280890093501</v>
      </c>
      <c r="AA363" s="14">
        <v>0.177960101993101</v>
      </c>
      <c r="AB363" s="14">
        <v>0.15862743153636499</v>
      </c>
      <c r="AC363" s="14">
        <v>0.213744576186878</v>
      </c>
      <c r="AD363" s="14">
        <v>0.113606375692118</v>
      </c>
      <c r="AE363" s="14"/>
      <c r="AF363" s="14">
        <v>0.11023325212547901</v>
      </c>
      <c r="AG363" s="14">
        <v>0.216229280742226</v>
      </c>
      <c r="AH363" s="14">
        <v>0.17374322214167701</v>
      </c>
      <c r="AI363" s="14">
        <v>0.187359056660479</v>
      </c>
      <c r="AJ363" s="14">
        <v>0.182811147451543</v>
      </c>
      <c r="AK363" s="14">
        <v>0.14135284296183001</v>
      </c>
      <c r="AL363" s="14">
        <v>0.101169077619197</v>
      </c>
      <c r="AM363" s="14">
        <v>0.13839074680536301</v>
      </c>
      <c r="AN363" s="14">
        <v>0.120939094067794</v>
      </c>
      <c r="AO363" s="14">
        <v>0.13750503212826501</v>
      </c>
      <c r="AP363" s="14">
        <v>0.11836884944915101</v>
      </c>
      <c r="AQ363" s="14">
        <v>0.115870701915949</v>
      </c>
      <c r="AR363" s="14">
        <v>6.0456670035561301E-2</v>
      </c>
      <c r="AS363" s="14">
        <v>0</v>
      </c>
      <c r="AT363" s="14">
        <v>9.2233187325249197E-2</v>
      </c>
      <c r="AU363" s="14">
        <v>8.2299438652968598E-2</v>
      </c>
      <c r="AV363" s="14"/>
      <c r="AW363" s="14">
        <v>0.15308312574361199</v>
      </c>
      <c r="AX363" s="14">
        <v>0.14304506215844801</v>
      </c>
      <c r="AY363" s="14"/>
      <c r="AZ363" s="14">
        <v>0.14699906324694201</v>
      </c>
      <c r="BA363" s="14">
        <v>0.141595266600091</v>
      </c>
      <c r="BB363" s="14" t="s">
        <v>98</v>
      </c>
      <c r="BC363" s="14">
        <v>0.208357634591575</v>
      </c>
      <c r="BD363" s="14">
        <v>0.13275489665204701</v>
      </c>
      <c r="BE363" s="14">
        <v>0.147227940833624</v>
      </c>
      <c r="BF363" s="14">
        <v>0.19953681035617801</v>
      </c>
      <c r="BG363" s="14"/>
      <c r="BH363" s="14">
        <v>0.14096573505301699</v>
      </c>
      <c r="BI363" s="14">
        <v>0.12650684837328</v>
      </c>
      <c r="BJ363" s="14">
        <v>0.23961987927240799</v>
      </c>
      <c r="BK363" s="14"/>
      <c r="BL363" s="14">
        <v>0.13170280949482299</v>
      </c>
      <c r="BM363" s="14">
        <v>0.13933088490755799</v>
      </c>
      <c r="BN363" s="14">
        <v>9.6832324613467594E-2</v>
      </c>
      <c r="BO363" s="14">
        <v>4.4459276046453E-2</v>
      </c>
      <c r="BP363" s="14">
        <v>0.22525065743699699</v>
      </c>
      <c r="BQ363" s="14"/>
      <c r="BR363" s="14">
        <v>0.112945536487948</v>
      </c>
      <c r="BS363" s="14">
        <v>0.113642860699548</v>
      </c>
      <c r="BT363" s="14">
        <v>8.38988108862289E-2</v>
      </c>
    </row>
    <row r="364" spans="2:72" x14ac:dyDescent="0.2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row>
    <row r="365" spans="2:72" x14ac:dyDescent="0.25">
      <c r="B365" s="6" t="s">
        <v>249</v>
      </c>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row>
    <row r="366" spans="2:72" x14ac:dyDescent="0.25">
      <c r="B366" s="23" t="s">
        <v>96</v>
      </c>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row>
    <row r="367" spans="2:72" x14ac:dyDescent="0.25">
      <c r="B367" t="s">
        <v>125</v>
      </c>
      <c r="C367" s="14">
        <v>0.124714589767566</v>
      </c>
      <c r="D367" s="14">
        <v>0.171121883623676</v>
      </c>
      <c r="E367" s="14">
        <v>8.0226507735027694E-2</v>
      </c>
      <c r="F367" s="14"/>
      <c r="G367" s="14">
        <v>9.7029546202202693E-2</v>
      </c>
      <c r="H367" s="14">
        <v>0.12829436344520201</v>
      </c>
      <c r="I367" s="14">
        <v>0.131739137260763</v>
      </c>
      <c r="J367" s="14">
        <v>0.13983981644653401</v>
      </c>
      <c r="K367" s="14">
        <v>0.12285996550775</v>
      </c>
      <c r="L367" s="14">
        <v>0.12362796771396301</v>
      </c>
      <c r="M367" s="14"/>
      <c r="N367" s="14">
        <v>0.14698756883028399</v>
      </c>
      <c r="O367" s="14">
        <v>0.110572845661909</v>
      </c>
      <c r="P367" s="14">
        <v>0.12601773482086601</v>
      </c>
      <c r="Q367" s="14">
        <v>0.116172268023923</v>
      </c>
      <c r="R367" s="14"/>
      <c r="S367" s="14">
        <v>0.13571848284775601</v>
      </c>
      <c r="T367" s="14">
        <v>0.119553733419389</v>
      </c>
      <c r="U367" s="14">
        <v>0.136967420678829</v>
      </c>
      <c r="V367" s="14">
        <v>0.103812084648926</v>
      </c>
      <c r="W367" s="14">
        <v>0.13587167943933601</v>
      </c>
      <c r="X367" s="14">
        <v>0.113957404735802</v>
      </c>
      <c r="Y367" s="14">
        <v>0.123304687100821</v>
      </c>
      <c r="Z367" s="14">
        <v>0.14406406194451499</v>
      </c>
      <c r="AA367" s="14">
        <v>0.110265745321997</v>
      </c>
      <c r="AB367" s="14">
        <v>0.160809104940182</v>
      </c>
      <c r="AC367" s="14">
        <v>9.4165041295241697E-2</v>
      </c>
      <c r="AD367" s="14">
        <v>0.105466575801709</v>
      </c>
      <c r="AE367" s="14"/>
      <c r="AF367" s="14">
        <v>4.62240097986127E-2</v>
      </c>
      <c r="AG367" s="14">
        <v>9.5783977675601095E-2</v>
      </c>
      <c r="AH367" s="14">
        <v>8.3470770772162098E-2</v>
      </c>
      <c r="AI367" s="14">
        <v>0.16262577027035599</v>
      </c>
      <c r="AJ367" s="14">
        <v>0.106943218665413</v>
      </c>
      <c r="AK367" s="14">
        <v>0.120552131798701</v>
      </c>
      <c r="AL367" s="14">
        <v>0.15409760832465899</v>
      </c>
      <c r="AM367" s="14">
        <v>0.14158090916666599</v>
      </c>
      <c r="AN367" s="14">
        <v>0.147220473123957</v>
      </c>
      <c r="AO367" s="14">
        <v>0.114476485154343</v>
      </c>
      <c r="AP367" s="14">
        <v>0.121351848483713</v>
      </c>
      <c r="AQ367" s="14">
        <v>0.11938240685899</v>
      </c>
      <c r="AR367" s="14">
        <v>0.12727190632534699</v>
      </c>
      <c r="AS367" s="14">
        <v>0.14253246467098701</v>
      </c>
      <c r="AT367" s="14">
        <v>0.27819741849998902</v>
      </c>
      <c r="AU367" s="14">
        <v>0.178526215080998</v>
      </c>
      <c r="AV367" s="14"/>
      <c r="AW367" s="14">
        <v>0.12461379932205301</v>
      </c>
      <c r="AX367" s="14">
        <v>0.124847884911433</v>
      </c>
      <c r="AY367" s="14"/>
      <c r="AZ367" s="14">
        <v>0.13273017165926701</v>
      </c>
      <c r="BA367" s="14">
        <v>0.12496487979854699</v>
      </c>
      <c r="BB367" s="14" t="s">
        <v>98</v>
      </c>
      <c r="BC367" s="14">
        <v>6.8411417491009194E-2</v>
      </c>
      <c r="BD367" s="14">
        <v>0.14935351520982901</v>
      </c>
      <c r="BE367" s="14">
        <v>0.119833616675564</v>
      </c>
      <c r="BF367" s="14">
        <v>0.118072745727412</v>
      </c>
      <c r="BG367" s="14"/>
      <c r="BH367" s="14">
        <v>0.136887472264479</v>
      </c>
      <c r="BI367" s="14">
        <v>0.13098356786154</v>
      </c>
      <c r="BJ367" s="14">
        <v>9.4645900443203396E-2</v>
      </c>
      <c r="BK367" s="14"/>
      <c r="BL367" s="14">
        <v>0.110377099174319</v>
      </c>
      <c r="BM367" s="14">
        <v>0.13001284353402001</v>
      </c>
      <c r="BN367" s="14">
        <v>0.16742909422497701</v>
      </c>
      <c r="BO367" s="14">
        <v>0.18120439501645699</v>
      </c>
      <c r="BP367" s="14">
        <v>9.8529284032873504E-2</v>
      </c>
      <c r="BQ367" s="14"/>
      <c r="BR367" s="14">
        <v>0.101204275344233</v>
      </c>
      <c r="BS367" s="14">
        <v>0.130676860550513</v>
      </c>
      <c r="BT367" s="14">
        <v>0.17712949895661001</v>
      </c>
    </row>
    <row r="368" spans="2:72" x14ac:dyDescent="0.25">
      <c r="B368" t="s">
        <v>126</v>
      </c>
      <c r="C368" s="14">
        <v>0.42013865426484298</v>
      </c>
      <c r="D368" s="14">
        <v>0.42054752174582699</v>
      </c>
      <c r="E368" s="14">
        <v>0.41666628997886601</v>
      </c>
      <c r="F368" s="14"/>
      <c r="G368" s="14">
        <v>0.45453816971090699</v>
      </c>
      <c r="H368" s="14">
        <v>0.39980911210736497</v>
      </c>
      <c r="I368" s="14">
        <v>0.42871657385009598</v>
      </c>
      <c r="J368" s="14">
        <v>0.39959769536657103</v>
      </c>
      <c r="K368" s="14">
        <v>0.44457523255550302</v>
      </c>
      <c r="L368" s="14">
        <v>0.40684796747136098</v>
      </c>
      <c r="M368" s="14"/>
      <c r="N368" s="14">
        <v>0.48085999583184602</v>
      </c>
      <c r="O368" s="14">
        <v>0.41560660596318399</v>
      </c>
      <c r="P368" s="14">
        <v>0.41697844321219901</v>
      </c>
      <c r="Q368" s="14">
        <v>0.36206862468561302</v>
      </c>
      <c r="R368" s="14"/>
      <c r="S368" s="14">
        <v>0.45120178772345099</v>
      </c>
      <c r="T368" s="14">
        <v>0.42717738817955703</v>
      </c>
      <c r="U368" s="14">
        <v>0.41804075134054802</v>
      </c>
      <c r="V368" s="14">
        <v>0.38689697389914302</v>
      </c>
      <c r="W368" s="14">
        <v>0.44831156160552199</v>
      </c>
      <c r="X368" s="14">
        <v>0.42343292802670401</v>
      </c>
      <c r="Y368" s="14">
        <v>0.45980613511972002</v>
      </c>
      <c r="Z368" s="14">
        <v>0.38306766885391402</v>
      </c>
      <c r="AA368" s="14">
        <v>0.41506377419385199</v>
      </c>
      <c r="AB368" s="14">
        <v>0.35440216441243699</v>
      </c>
      <c r="AC368" s="14">
        <v>0.428236310959065</v>
      </c>
      <c r="AD368" s="14">
        <v>0.41971796547824602</v>
      </c>
      <c r="AE368" s="14"/>
      <c r="AF368" s="14">
        <v>0.24728615103847901</v>
      </c>
      <c r="AG368" s="14">
        <v>0.33250465463916501</v>
      </c>
      <c r="AH368" s="14">
        <v>0.468768175040785</v>
      </c>
      <c r="AI368" s="14">
        <v>0.41458016418538302</v>
      </c>
      <c r="AJ368" s="14">
        <v>0.38877499731902398</v>
      </c>
      <c r="AK368" s="14">
        <v>0.43118926377567601</v>
      </c>
      <c r="AL368" s="14">
        <v>0.409759941401724</v>
      </c>
      <c r="AM368" s="14">
        <v>0.40645551173928401</v>
      </c>
      <c r="AN368" s="14">
        <v>0.45799116380566501</v>
      </c>
      <c r="AO368" s="14">
        <v>0.468475245336124</v>
      </c>
      <c r="AP368" s="14">
        <v>0.438901227300668</v>
      </c>
      <c r="AQ368" s="14">
        <v>0.43922022546399497</v>
      </c>
      <c r="AR368" s="14">
        <v>0.48310893855584802</v>
      </c>
      <c r="AS368" s="14">
        <v>0.56827982025370605</v>
      </c>
      <c r="AT368" s="14">
        <v>0.44398301790502698</v>
      </c>
      <c r="AU368" s="14">
        <v>0.45053637309468603</v>
      </c>
      <c r="AV368" s="14"/>
      <c r="AW368" s="14">
        <v>0.426669748693773</v>
      </c>
      <c r="AX368" s="14">
        <v>0.41150129615926301</v>
      </c>
      <c r="AY368" s="14"/>
      <c r="AZ368" s="14">
        <v>0.41863593575821201</v>
      </c>
      <c r="BA368" s="14">
        <v>0.43112254039481401</v>
      </c>
      <c r="BB368" s="14" t="s">
        <v>98</v>
      </c>
      <c r="BC368" s="14">
        <v>0.402908797309872</v>
      </c>
      <c r="BD368" s="14">
        <v>0.43670522113076699</v>
      </c>
      <c r="BE368" s="14">
        <v>0.42127940648248702</v>
      </c>
      <c r="BF368" s="14">
        <v>0.27160684757668802</v>
      </c>
      <c r="BG368" s="14"/>
      <c r="BH368" s="14">
        <v>0.39553192859018399</v>
      </c>
      <c r="BI368" s="14">
        <v>0.46366597927619202</v>
      </c>
      <c r="BJ368" s="14">
        <v>0.37789421379714599</v>
      </c>
      <c r="BK368" s="14"/>
      <c r="BL368" s="14">
        <v>0.43547535454170599</v>
      </c>
      <c r="BM368" s="14">
        <v>0.447116876582422</v>
      </c>
      <c r="BN368" s="14">
        <v>0.48483051522474802</v>
      </c>
      <c r="BO368" s="14">
        <v>0.42178397687089703</v>
      </c>
      <c r="BP368" s="14">
        <v>0.33405543599412102</v>
      </c>
      <c r="BQ368" s="14"/>
      <c r="BR368" s="14">
        <v>0.453958185307621</v>
      </c>
      <c r="BS368" s="14">
        <v>0.45594039568586098</v>
      </c>
      <c r="BT368" s="14">
        <v>0.47679491452845002</v>
      </c>
    </row>
    <row r="369" spans="2:72" x14ac:dyDescent="0.25">
      <c r="B369" t="s">
        <v>127</v>
      </c>
      <c r="C369" s="14">
        <v>0.26462255698166498</v>
      </c>
      <c r="D369" s="14">
        <v>0.252828435318385</v>
      </c>
      <c r="E369" s="14">
        <v>0.27798477667018401</v>
      </c>
      <c r="F369" s="14"/>
      <c r="G369" s="14">
        <v>0.25240145830907201</v>
      </c>
      <c r="H369" s="14">
        <v>0.278620396749794</v>
      </c>
      <c r="I369" s="14">
        <v>0.23085345394355899</v>
      </c>
      <c r="J369" s="14">
        <v>0.26733707977882798</v>
      </c>
      <c r="K369" s="14">
        <v>0.25345359380920801</v>
      </c>
      <c r="L369" s="14">
        <v>0.29426885347944798</v>
      </c>
      <c r="M369" s="14"/>
      <c r="N369" s="14">
        <v>0.24528309442184301</v>
      </c>
      <c r="O369" s="14">
        <v>0.26593413084509299</v>
      </c>
      <c r="P369" s="14">
        <v>0.26719561340284997</v>
      </c>
      <c r="Q369" s="14">
        <v>0.28440441599053101</v>
      </c>
      <c r="R369" s="14"/>
      <c r="S369" s="14">
        <v>0.24764978813579699</v>
      </c>
      <c r="T369" s="14">
        <v>0.28140356300795699</v>
      </c>
      <c r="U369" s="14">
        <v>0.25366354679305397</v>
      </c>
      <c r="V369" s="14">
        <v>0.29292570620517699</v>
      </c>
      <c r="W369" s="14">
        <v>0.22869270535906799</v>
      </c>
      <c r="X369" s="14">
        <v>0.22870944737568999</v>
      </c>
      <c r="Y369" s="14">
        <v>0.28672706234905598</v>
      </c>
      <c r="Z369" s="14">
        <v>0.26848680209854497</v>
      </c>
      <c r="AA369" s="14">
        <v>0.278397567803637</v>
      </c>
      <c r="AB369" s="14">
        <v>0.27660995067162097</v>
      </c>
      <c r="AC369" s="14">
        <v>0.26577928736079298</v>
      </c>
      <c r="AD369" s="14">
        <v>0.254508790896741</v>
      </c>
      <c r="AE369" s="14"/>
      <c r="AF369" s="14">
        <v>0.47665516592768098</v>
      </c>
      <c r="AG369" s="14">
        <v>0.32545679274432598</v>
      </c>
      <c r="AH369" s="14">
        <v>0.26821911549313299</v>
      </c>
      <c r="AI369" s="14">
        <v>0.19428856899774199</v>
      </c>
      <c r="AJ369" s="14">
        <v>0.29640311244883999</v>
      </c>
      <c r="AK369" s="14">
        <v>0.26664998332744899</v>
      </c>
      <c r="AL369" s="14">
        <v>0.24653969064655701</v>
      </c>
      <c r="AM369" s="14">
        <v>0.274521145006975</v>
      </c>
      <c r="AN369" s="14">
        <v>0.241729991825682</v>
      </c>
      <c r="AO369" s="14">
        <v>0.272146929496418</v>
      </c>
      <c r="AP369" s="14">
        <v>0.29387564100943497</v>
      </c>
      <c r="AQ369" s="14">
        <v>0.23206962016871599</v>
      </c>
      <c r="AR369" s="14">
        <v>0.214575861455026</v>
      </c>
      <c r="AS369" s="14">
        <v>0.16148415241674299</v>
      </c>
      <c r="AT369" s="14">
        <v>0.252138937349495</v>
      </c>
      <c r="AU369" s="14">
        <v>0.22973464247668299</v>
      </c>
      <c r="AV369" s="14"/>
      <c r="AW369" s="14">
        <v>0.26637600994310601</v>
      </c>
      <c r="AX369" s="14">
        <v>0.26230361927312801</v>
      </c>
      <c r="AY369" s="14"/>
      <c r="AZ369" s="14">
        <v>0.27058147051860998</v>
      </c>
      <c r="BA369" s="14">
        <v>0.25385325392403202</v>
      </c>
      <c r="BB369" s="14" t="s">
        <v>98</v>
      </c>
      <c r="BC369" s="14">
        <v>0.32823633266579999</v>
      </c>
      <c r="BD369" s="14">
        <v>0.24696887679493201</v>
      </c>
      <c r="BE369" s="14">
        <v>0.24696684637152799</v>
      </c>
      <c r="BF369" s="14">
        <v>0.30543836357356102</v>
      </c>
      <c r="BG369" s="14"/>
      <c r="BH369" s="14">
        <v>0.27153879128791403</v>
      </c>
      <c r="BI369" s="14">
        <v>0.24643868283432199</v>
      </c>
      <c r="BJ369" s="14">
        <v>0.27731178788833999</v>
      </c>
      <c r="BK369" s="14"/>
      <c r="BL369" s="14">
        <v>0.27534165643161901</v>
      </c>
      <c r="BM369" s="14">
        <v>0.25761697821386298</v>
      </c>
      <c r="BN369" s="14">
        <v>0.226071173010464</v>
      </c>
      <c r="BO369" s="14">
        <v>0.216601087559498</v>
      </c>
      <c r="BP369" s="14">
        <v>0.29004139459442002</v>
      </c>
      <c r="BQ369" s="14"/>
      <c r="BR369" s="14">
        <v>0.28592561709607001</v>
      </c>
      <c r="BS369" s="14">
        <v>0.25221210789913201</v>
      </c>
      <c r="BT369" s="14">
        <v>0.26510336584723998</v>
      </c>
    </row>
    <row r="370" spans="2:72" x14ac:dyDescent="0.25">
      <c r="B370" t="s">
        <v>128</v>
      </c>
      <c r="C370" s="14">
        <v>5.7982774971769097E-2</v>
      </c>
      <c r="D370" s="14">
        <v>5.4846236997846499E-2</v>
      </c>
      <c r="E370" s="14">
        <v>6.1450364351148597E-2</v>
      </c>
      <c r="F370" s="14"/>
      <c r="G370" s="14">
        <v>6.8227176546033802E-2</v>
      </c>
      <c r="H370" s="14">
        <v>5.2667699322691199E-2</v>
      </c>
      <c r="I370" s="14">
        <v>4.9517377062368403E-2</v>
      </c>
      <c r="J370" s="14">
        <v>5.6499594155284501E-2</v>
      </c>
      <c r="K370" s="14">
        <v>6.6533676942577502E-2</v>
      </c>
      <c r="L370" s="14">
        <v>5.7787932724494701E-2</v>
      </c>
      <c r="M370" s="14"/>
      <c r="N370" s="14">
        <v>4.6974880892351703E-2</v>
      </c>
      <c r="O370" s="14">
        <v>5.6564873678395598E-2</v>
      </c>
      <c r="P370" s="14">
        <v>7.3684275535691707E-2</v>
      </c>
      <c r="Q370" s="14">
        <v>5.6468771990728701E-2</v>
      </c>
      <c r="R370" s="14"/>
      <c r="S370" s="14">
        <v>4.7464679355775301E-2</v>
      </c>
      <c r="T370" s="14">
        <v>5.2989188089968803E-2</v>
      </c>
      <c r="U370" s="14">
        <v>7.5932746098942697E-2</v>
      </c>
      <c r="V370" s="14">
        <v>6.2279099820619903E-2</v>
      </c>
      <c r="W370" s="14">
        <v>5.8437882779350303E-2</v>
      </c>
      <c r="X370" s="14">
        <v>7.0849452644577995E-2</v>
      </c>
      <c r="Y370" s="14">
        <v>2.8091751475697601E-2</v>
      </c>
      <c r="Z370" s="14">
        <v>6.1236133372526397E-2</v>
      </c>
      <c r="AA370" s="14">
        <v>7.3746344817776199E-2</v>
      </c>
      <c r="AB370" s="14">
        <v>5.1054591624259002E-2</v>
      </c>
      <c r="AC370" s="14">
        <v>4.0533393442440099E-2</v>
      </c>
      <c r="AD370" s="14">
        <v>9.5997063535381205E-2</v>
      </c>
      <c r="AE370" s="14"/>
      <c r="AF370" s="14">
        <v>6.8343921361776E-2</v>
      </c>
      <c r="AG370" s="14">
        <v>6.5484371051659496E-2</v>
      </c>
      <c r="AH370" s="14">
        <v>2.7072644696079302E-2</v>
      </c>
      <c r="AI370" s="14">
        <v>7.4203484190176097E-2</v>
      </c>
      <c r="AJ370" s="14">
        <v>4.9461571961058499E-2</v>
      </c>
      <c r="AK370" s="14">
        <v>5.2170275803766403E-2</v>
      </c>
      <c r="AL370" s="14">
        <v>5.8736578975471597E-2</v>
      </c>
      <c r="AM370" s="14">
        <v>4.1003077363831797E-2</v>
      </c>
      <c r="AN370" s="14">
        <v>6.4003617094066503E-2</v>
      </c>
      <c r="AO370" s="14">
        <v>3.9735687871098997E-2</v>
      </c>
      <c r="AP370" s="14">
        <v>5.5363156831926198E-2</v>
      </c>
      <c r="AQ370" s="14">
        <v>0.122375119967419</v>
      </c>
      <c r="AR370" s="14">
        <v>8.5953405065737301E-2</v>
      </c>
      <c r="AS370" s="14">
        <v>3.9800854578600803E-2</v>
      </c>
      <c r="AT370" s="14">
        <v>2.5680626245488399E-2</v>
      </c>
      <c r="AU370" s="14">
        <v>4.1743603781073002E-2</v>
      </c>
      <c r="AV370" s="14"/>
      <c r="AW370" s="14">
        <v>5.6960076266283501E-2</v>
      </c>
      <c r="AX370" s="14">
        <v>5.9335291774200202E-2</v>
      </c>
      <c r="AY370" s="14"/>
      <c r="AZ370" s="14">
        <v>5.6118717667932E-2</v>
      </c>
      <c r="BA370" s="14">
        <v>6.5590415627481705E-2</v>
      </c>
      <c r="BB370" s="14" t="s">
        <v>98</v>
      </c>
      <c r="BC370" s="14">
        <v>8.1952537345029094E-2</v>
      </c>
      <c r="BD370" s="14">
        <v>4.9102968594349601E-2</v>
      </c>
      <c r="BE370" s="14">
        <v>5.3895670848500499E-2</v>
      </c>
      <c r="BF370" s="14">
        <v>1.58890721634391E-2</v>
      </c>
      <c r="BG370" s="14"/>
      <c r="BH370" s="14">
        <v>7.3503445846868007E-2</v>
      </c>
      <c r="BI370" s="14">
        <v>4.2190055481135497E-2</v>
      </c>
      <c r="BJ370" s="14">
        <v>6.2017073421183601E-2</v>
      </c>
      <c r="BK370" s="14"/>
      <c r="BL370" s="14">
        <v>7.3069713586095403E-2</v>
      </c>
      <c r="BM370" s="14">
        <v>4.1634123491352398E-2</v>
      </c>
      <c r="BN370" s="14">
        <v>4.3668456886153097E-2</v>
      </c>
      <c r="BO370" s="14">
        <v>3.49465841285811E-2</v>
      </c>
      <c r="BP370" s="14">
        <v>7.7234826671038995E-2</v>
      </c>
      <c r="BQ370" s="14"/>
      <c r="BR370" s="14">
        <v>7.6609502342246893E-2</v>
      </c>
      <c r="BS370" s="14">
        <v>5.0603325947214201E-2</v>
      </c>
      <c r="BT370" s="14">
        <v>2.71997476845687E-2</v>
      </c>
    </row>
    <row r="371" spans="2:72" x14ac:dyDescent="0.25">
      <c r="B371" t="s">
        <v>129</v>
      </c>
      <c r="C371" s="14">
        <v>1.2105937365003899E-2</v>
      </c>
      <c r="D371" s="14">
        <v>1.2658559225667601E-2</v>
      </c>
      <c r="E371" s="14">
        <v>1.16498569058588E-2</v>
      </c>
      <c r="F371" s="14"/>
      <c r="G371" s="14">
        <v>8.0167784692866499E-3</v>
      </c>
      <c r="H371" s="14">
        <v>1.0048357857670401E-2</v>
      </c>
      <c r="I371" s="14">
        <v>8.96200873610172E-3</v>
      </c>
      <c r="J371" s="14">
        <v>2.79746405621134E-2</v>
      </c>
      <c r="K371" s="14">
        <v>1.45271838337808E-2</v>
      </c>
      <c r="L371" s="14">
        <v>4.5741341356801603E-3</v>
      </c>
      <c r="M371" s="14"/>
      <c r="N371" s="14">
        <v>3.6926635184247299E-3</v>
      </c>
      <c r="O371" s="14">
        <v>1.6821769522026301E-2</v>
      </c>
      <c r="P371" s="14">
        <v>9.78821835435815E-3</v>
      </c>
      <c r="Q371" s="14">
        <v>1.67464084706604E-2</v>
      </c>
      <c r="R371" s="14"/>
      <c r="S371" s="14">
        <v>7.8289349130689998E-3</v>
      </c>
      <c r="T371" s="14">
        <v>2.83462603647855E-3</v>
      </c>
      <c r="U371" s="14">
        <v>6.93372387377344E-3</v>
      </c>
      <c r="V371" s="14">
        <v>1.8117900397055301E-2</v>
      </c>
      <c r="W371" s="14">
        <v>6.0501663636413497E-3</v>
      </c>
      <c r="X371" s="14">
        <v>1.6884898666734999E-2</v>
      </c>
      <c r="Y371" s="14">
        <v>1.2618069117164E-2</v>
      </c>
      <c r="Z371" s="14">
        <v>0</v>
      </c>
      <c r="AA371" s="14">
        <v>1.8865881237525101E-2</v>
      </c>
      <c r="AB371" s="14">
        <v>2.4201449000599298E-2</v>
      </c>
      <c r="AC371" s="14">
        <v>7.9988617192527593E-3</v>
      </c>
      <c r="AD371" s="14">
        <v>2.8564347223133599E-2</v>
      </c>
      <c r="AE371" s="14"/>
      <c r="AF371" s="14">
        <v>0</v>
      </c>
      <c r="AG371" s="14">
        <v>1.49420712574009E-2</v>
      </c>
      <c r="AH371" s="14">
        <v>1.8908792818010101E-2</v>
      </c>
      <c r="AI371" s="14">
        <v>1.12798636808386E-2</v>
      </c>
      <c r="AJ371" s="14">
        <v>5.1518839016765202E-3</v>
      </c>
      <c r="AK371" s="14">
        <v>1.09624801781082E-2</v>
      </c>
      <c r="AL371" s="14">
        <v>6.68667880455605E-3</v>
      </c>
      <c r="AM371" s="14">
        <v>0</v>
      </c>
      <c r="AN371" s="14">
        <v>1.5763383907254899E-2</v>
      </c>
      <c r="AO371" s="14">
        <v>2.4083211299243599E-2</v>
      </c>
      <c r="AP371" s="14">
        <v>2.47325805460984E-2</v>
      </c>
      <c r="AQ371" s="14">
        <v>1.00776833023876E-2</v>
      </c>
      <c r="AR371" s="14">
        <v>2.4221345254045599E-2</v>
      </c>
      <c r="AS371" s="14">
        <v>2.44676762464681E-2</v>
      </c>
      <c r="AT371" s="14">
        <v>0</v>
      </c>
      <c r="AU371" s="14">
        <v>0</v>
      </c>
      <c r="AV371" s="14"/>
      <c r="AW371" s="14">
        <v>1.6521558826405401E-2</v>
      </c>
      <c r="AX371" s="14">
        <v>6.2662876346515298E-3</v>
      </c>
      <c r="AY371" s="14"/>
      <c r="AZ371" s="14">
        <v>1.61141115212294E-2</v>
      </c>
      <c r="BA371" s="14">
        <v>1.0466971836964999E-2</v>
      </c>
      <c r="BB371" s="14" t="s">
        <v>98</v>
      </c>
      <c r="BC371" s="14">
        <v>6.0681641259355702E-3</v>
      </c>
      <c r="BD371" s="14">
        <v>1.8792267883602901E-2</v>
      </c>
      <c r="BE371" s="14">
        <v>8.0671748902252597E-3</v>
      </c>
      <c r="BF371" s="14">
        <v>0</v>
      </c>
      <c r="BG371" s="14"/>
      <c r="BH371" s="14">
        <v>1.48121623590158E-2</v>
      </c>
      <c r="BI371" s="14">
        <v>6.8965918645754604E-3</v>
      </c>
      <c r="BJ371" s="14">
        <v>2.2181640859798801E-2</v>
      </c>
      <c r="BK371" s="14"/>
      <c r="BL371" s="14">
        <v>1.1286987834047401E-2</v>
      </c>
      <c r="BM371" s="14">
        <v>1.1999499081347301E-2</v>
      </c>
      <c r="BN371" s="14">
        <v>7.5714129505244998E-3</v>
      </c>
      <c r="BO371" s="14">
        <v>0</v>
      </c>
      <c r="BP371" s="14">
        <v>1.7005471233027401E-2</v>
      </c>
      <c r="BQ371" s="14"/>
      <c r="BR371" s="14">
        <v>8.9389180882993493E-3</v>
      </c>
      <c r="BS371" s="14">
        <v>1.1541719281551101E-2</v>
      </c>
      <c r="BT371" s="14">
        <v>0</v>
      </c>
    </row>
    <row r="372" spans="2:72" x14ac:dyDescent="0.25">
      <c r="B372" t="s">
        <v>92</v>
      </c>
      <c r="C372" s="14">
        <v>0.120435486649153</v>
      </c>
      <c r="D372" s="14">
        <v>8.7997363088597902E-2</v>
      </c>
      <c r="E372" s="14">
        <v>0.152022204358915</v>
      </c>
      <c r="F372" s="14"/>
      <c r="G372" s="14">
        <v>0.119786870762497</v>
      </c>
      <c r="H372" s="14">
        <v>0.130560070517277</v>
      </c>
      <c r="I372" s="14">
        <v>0.15021144914711199</v>
      </c>
      <c r="J372" s="14">
        <v>0.108751173690669</v>
      </c>
      <c r="K372" s="14">
        <v>9.80503473511809E-2</v>
      </c>
      <c r="L372" s="14">
        <v>0.112893144475054</v>
      </c>
      <c r="M372" s="14"/>
      <c r="N372" s="14">
        <v>7.6201796505249997E-2</v>
      </c>
      <c r="O372" s="14">
        <v>0.134499774329392</v>
      </c>
      <c r="P372" s="14">
        <v>0.10633571467403399</v>
      </c>
      <c r="Q372" s="14">
        <v>0.164139510838543</v>
      </c>
      <c r="R372" s="14"/>
      <c r="S372" s="14">
        <v>0.11013632702415101</v>
      </c>
      <c r="T372" s="14">
        <v>0.11604150126665</v>
      </c>
      <c r="U372" s="14">
        <v>0.108461811214853</v>
      </c>
      <c r="V372" s="14">
        <v>0.13596823502908001</v>
      </c>
      <c r="W372" s="14">
        <v>0.12263600445308299</v>
      </c>
      <c r="X372" s="14">
        <v>0.14616586855049199</v>
      </c>
      <c r="Y372" s="14">
        <v>8.9452294837540899E-2</v>
      </c>
      <c r="Z372" s="14">
        <v>0.14314533373050001</v>
      </c>
      <c r="AA372" s="14">
        <v>0.10366068662521299</v>
      </c>
      <c r="AB372" s="14">
        <v>0.13292273935090301</v>
      </c>
      <c r="AC372" s="14">
        <v>0.163287105223208</v>
      </c>
      <c r="AD372" s="14">
        <v>9.5745257064789299E-2</v>
      </c>
      <c r="AE372" s="14"/>
      <c r="AF372" s="14">
        <v>0.16149075187345099</v>
      </c>
      <c r="AG372" s="14">
        <v>0.16582813263184701</v>
      </c>
      <c r="AH372" s="14">
        <v>0.13356050117983001</v>
      </c>
      <c r="AI372" s="14">
        <v>0.143022148675504</v>
      </c>
      <c r="AJ372" s="14">
        <v>0.15326521570398799</v>
      </c>
      <c r="AK372" s="14">
        <v>0.118475865116299</v>
      </c>
      <c r="AL372" s="14">
        <v>0.124179501847032</v>
      </c>
      <c r="AM372" s="14">
        <v>0.13643935672324201</v>
      </c>
      <c r="AN372" s="14">
        <v>7.3291370243373899E-2</v>
      </c>
      <c r="AO372" s="14">
        <v>8.1082440842771303E-2</v>
      </c>
      <c r="AP372" s="14">
        <v>6.5775545828159296E-2</v>
      </c>
      <c r="AQ372" s="14">
        <v>7.6874944238492504E-2</v>
      </c>
      <c r="AR372" s="14">
        <v>6.4868543343995597E-2</v>
      </c>
      <c r="AS372" s="14">
        <v>6.3435031833494804E-2</v>
      </c>
      <c r="AT372" s="14">
        <v>0</v>
      </c>
      <c r="AU372" s="14">
        <v>9.9459165566559496E-2</v>
      </c>
      <c r="AV372" s="14"/>
      <c r="AW372" s="14">
        <v>0.108858806948379</v>
      </c>
      <c r="AX372" s="14">
        <v>0.13574562024732401</v>
      </c>
      <c r="AY372" s="14"/>
      <c r="AZ372" s="14">
        <v>0.10581959287475</v>
      </c>
      <c r="BA372" s="14">
        <v>0.114001938418161</v>
      </c>
      <c r="BB372" s="14" t="s">
        <v>98</v>
      </c>
      <c r="BC372" s="14">
        <v>0.112422751062354</v>
      </c>
      <c r="BD372" s="14">
        <v>9.9077150386518695E-2</v>
      </c>
      <c r="BE372" s="14">
        <v>0.14995728473169601</v>
      </c>
      <c r="BF372" s="14">
        <v>0.28899297095889998</v>
      </c>
      <c r="BG372" s="14"/>
      <c r="BH372" s="14">
        <v>0.107726199651539</v>
      </c>
      <c r="BI372" s="14">
        <v>0.109825122682235</v>
      </c>
      <c r="BJ372" s="14">
        <v>0.16594938359032799</v>
      </c>
      <c r="BK372" s="14"/>
      <c r="BL372" s="14">
        <v>9.4449188432212894E-2</v>
      </c>
      <c r="BM372" s="14">
        <v>0.11161967909699499</v>
      </c>
      <c r="BN372" s="14">
        <v>7.0429347703133693E-2</v>
      </c>
      <c r="BO372" s="14">
        <v>0.145463956424567</v>
      </c>
      <c r="BP372" s="14">
        <v>0.18313358747451899</v>
      </c>
      <c r="BQ372" s="14"/>
      <c r="BR372" s="14">
        <v>7.3363501821530203E-2</v>
      </c>
      <c r="BS372" s="14">
        <v>9.9025590635729896E-2</v>
      </c>
      <c r="BT372" s="14">
        <v>5.3772472983131002E-2</v>
      </c>
    </row>
    <row r="373" spans="2:72" x14ac:dyDescent="0.25">
      <c r="B373" t="s">
        <v>130</v>
      </c>
      <c r="C373" s="14">
        <v>0.54485324403240898</v>
      </c>
      <c r="D373" s="14">
        <v>0.59166940536950297</v>
      </c>
      <c r="E373" s="14">
        <v>0.496892797713894</v>
      </c>
      <c r="F373" s="14"/>
      <c r="G373" s="14">
        <v>0.55156771591311005</v>
      </c>
      <c r="H373" s="14">
        <v>0.52810347555256698</v>
      </c>
      <c r="I373" s="14">
        <v>0.56045571111085901</v>
      </c>
      <c r="J373" s="14">
        <v>0.53943751181310595</v>
      </c>
      <c r="K373" s="14">
        <v>0.56743519806325304</v>
      </c>
      <c r="L373" s="14">
        <v>0.53047593518532299</v>
      </c>
      <c r="M373" s="14"/>
      <c r="N373" s="14">
        <v>0.62784756466212999</v>
      </c>
      <c r="O373" s="14">
        <v>0.52617945162509305</v>
      </c>
      <c r="P373" s="14">
        <v>0.54299617803306499</v>
      </c>
      <c r="Q373" s="14">
        <v>0.47824089270953601</v>
      </c>
      <c r="R373" s="14"/>
      <c r="S373" s="14">
        <v>0.58692027057120699</v>
      </c>
      <c r="T373" s="14">
        <v>0.54673112159894599</v>
      </c>
      <c r="U373" s="14">
        <v>0.55500817201937702</v>
      </c>
      <c r="V373" s="14">
        <v>0.49070905854806901</v>
      </c>
      <c r="W373" s="14">
        <v>0.58418324104485797</v>
      </c>
      <c r="X373" s="14">
        <v>0.53739033276250503</v>
      </c>
      <c r="Y373" s="14">
        <v>0.583110822220542</v>
      </c>
      <c r="Z373" s="14">
        <v>0.52713173079842901</v>
      </c>
      <c r="AA373" s="14">
        <v>0.52532951951584905</v>
      </c>
      <c r="AB373" s="14">
        <v>0.51521126935261796</v>
      </c>
      <c r="AC373" s="14">
        <v>0.52240135225430595</v>
      </c>
      <c r="AD373" s="14">
        <v>0.52518454127995495</v>
      </c>
      <c r="AE373" s="14"/>
      <c r="AF373" s="14">
        <v>0.29351016083709203</v>
      </c>
      <c r="AG373" s="14">
        <v>0.42828863231476599</v>
      </c>
      <c r="AH373" s="14">
        <v>0.55223894581294697</v>
      </c>
      <c r="AI373" s="14">
        <v>0.57720593445573898</v>
      </c>
      <c r="AJ373" s="14">
        <v>0.49571821598443699</v>
      </c>
      <c r="AK373" s="14">
        <v>0.55174139557437696</v>
      </c>
      <c r="AL373" s="14">
        <v>0.56385754972638302</v>
      </c>
      <c r="AM373" s="14">
        <v>0.54803642090595095</v>
      </c>
      <c r="AN373" s="14">
        <v>0.60521163692962199</v>
      </c>
      <c r="AO373" s="14">
        <v>0.582951730490468</v>
      </c>
      <c r="AP373" s="14">
        <v>0.56025307578438099</v>
      </c>
      <c r="AQ373" s="14">
        <v>0.55860263232298502</v>
      </c>
      <c r="AR373" s="14">
        <v>0.61038084488119604</v>
      </c>
      <c r="AS373" s="14">
        <v>0.71081228492469295</v>
      </c>
      <c r="AT373" s="14">
        <v>0.72218043640501595</v>
      </c>
      <c r="AU373" s="14">
        <v>0.62906258817568395</v>
      </c>
      <c r="AV373" s="14"/>
      <c r="AW373" s="14">
        <v>0.55128354801582602</v>
      </c>
      <c r="AX373" s="14">
        <v>0.53634918107069696</v>
      </c>
      <c r="AY373" s="14"/>
      <c r="AZ373" s="14">
        <v>0.55136610741747905</v>
      </c>
      <c r="BA373" s="14">
        <v>0.55608742019335999</v>
      </c>
      <c r="BB373" s="14" t="s">
        <v>98</v>
      </c>
      <c r="BC373" s="14">
        <v>0.47132021480088099</v>
      </c>
      <c r="BD373" s="14">
        <v>0.58605873634059702</v>
      </c>
      <c r="BE373" s="14">
        <v>0.54111302315805099</v>
      </c>
      <c r="BF373" s="14">
        <v>0.38967959330410001</v>
      </c>
      <c r="BG373" s="14"/>
      <c r="BH373" s="14">
        <v>0.53241940085466299</v>
      </c>
      <c r="BI373" s="14">
        <v>0.59464954713773199</v>
      </c>
      <c r="BJ373" s="14">
        <v>0.47254011424034997</v>
      </c>
      <c r="BK373" s="14"/>
      <c r="BL373" s="14">
        <v>0.54585245371602498</v>
      </c>
      <c r="BM373" s="14">
        <v>0.57712972011644303</v>
      </c>
      <c r="BN373" s="14">
        <v>0.65225960944972505</v>
      </c>
      <c r="BO373" s="14">
        <v>0.60298837188735399</v>
      </c>
      <c r="BP373" s="14">
        <v>0.432584720026994</v>
      </c>
      <c r="BQ373" s="14"/>
      <c r="BR373" s="14">
        <v>0.55516246065185404</v>
      </c>
      <c r="BS373" s="14">
        <v>0.58661725623637295</v>
      </c>
      <c r="BT373" s="14">
        <v>0.65392441348506003</v>
      </c>
    </row>
    <row r="374" spans="2:72" x14ac:dyDescent="0.25">
      <c r="B374" t="s">
        <v>131</v>
      </c>
      <c r="C374" s="14">
        <v>7.0088712336772996E-2</v>
      </c>
      <c r="D374" s="14">
        <v>6.7504796223514102E-2</v>
      </c>
      <c r="E374" s="14">
        <v>7.3100221257007394E-2</v>
      </c>
      <c r="F374" s="14"/>
      <c r="G374" s="14">
        <v>7.62439550153204E-2</v>
      </c>
      <c r="H374" s="14">
        <v>6.2716057180361606E-2</v>
      </c>
      <c r="I374" s="14">
        <v>5.8479385798470097E-2</v>
      </c>
      <c r="J374" s="14">
        <v>8.44742347173979E-2</v>
      </c>
      <c r="K374" s="14">
        <v>8.1060860776358296E-2</v>
      </c>
      <c r="L374" s="14">
        <v>6.2362066860174897E-2</v>
      </c>
      <c r="M374" s="14"/>
      <c r="N374" s="14">
        <v>5.0667544410776401E-2</v>
      </c>
      <c r="O374" s="14">
        <v>7.3386643200421903E-2</v>
      </c>
      <c r="P374" s="14">
        <v>8.3472493890049904E-2</v>
      </c>
      <c r="Q374" s="14">
        <v>7.3215180461389098E-2</v>
      </c>
      <c r="R374" s="14"/>
      <c r="S374" s="14">
        <v>5.5293614268844299E-2</v>
      </c>
      <c r="T374" s="14">
        <v>5.5823814126447303E-2</v>
      </c>
      <c r="U374" s="14">
        <v>8.28664699727161E-2</v>
      </c>
      <c r="V374" s="14">
        <v>8.0397000217675194E-2</v>
      </c>
      <c r="W374" s="14">
        <v>6.4488049142991596E-2</v>
      </c>
      <c r="X374" s="14">
        <v>8.7734351311313005E-2</v>
      </c>
      <c r="Y374" s="14">
        <v>4.0709820592861601E-2</v>
      </c>
      <c r="Z374" s="14">
        <v>6.1236133372526397E-2</v>
      </c>
      <c r="AA374" s="14">
        <v>9.2612226055301297E-2</v>
      </c>
      <c r="AB374" s="14">
        <v>7.52560406248583E-2</v>
      </c>
      <c r="AC374" s="14">
        <v>4.8532255161692898E-2</v>
      </c>
      <c r="AD374" s="14">
        <v>0.124561410758515</v>
      </c>
      <c r="AE374" s="14"/>
      <c r="AF374" s="14">
        <v>6.8343921361776E-2</v>
      </c>
      <c r="AG374" s="14">
        <v>8.0426442309060403E-2</v>
      </c>
      <c r="AH374" s="14">
        <v>4.5981437514089403E-2</v>
      </c>
      <c r="AI374" s="14">
        <v>8.5483347871014706E-2</v>
      </c>
      <c r="AJ374" s="14">
        <v>5.4613455862735E-2</v>
      </c>
      <c r="AK374" s="14">
        <v>6.3132755981874594E-2</v>
      </c>
      <c r="AL374" s="14">
        <v>6.5423257780027597E-2</v>
      </c>
      <c r="AM374" s="14">
        <v>4.1003077363831797E-2</v>
      </c>
      <c r="AN374" s="14">
        <v>7.9767001001321294E-2</v>
      </c>
      <c r="AO374" s="14">
        <v>6.38188991703426E-2</v>
      </c>
      <c r="AP374" s="14">
        <v>8.0095737378024598E-2</v>
      </c>
      <c r="AQ374" s="14">
        <v>0.13245280326980699</v>
      </c>
      <c r="AR374" s="14">
        <v>0.11017475031978299</v>
      </c>
      <c r="AS374" s="14">
        <v>6.4268530825068906E-2</v>
      </c>
      <c r="AT374" s="14">
        <v>2.5680626245488399E-2</v>
      </c>
      <c r="AU374" s="14">
        <v>4.1743603781073002E-2</v>
      </c>
      <c r="AV374" s="14"/>
      <c r="AW374" s="14">
        <v>7.3481635092688902E-2</v>
      </c>
      <c r="AX374" s="14">
        <v>6.5601579408851696E-2</v>
      </c>
      <c r="AY374" s="14"/>
      <c r="AZ374" s="14">
        <v>7.2232829189161393E-2</v>
      </c>
      <c r="BA374" s="14">
        <v>7.6057387464446694E-2</v>
      </c>
      <c r="BB374" s="14" t="s">
        <v>98</v>
      </c>
      <c r="BC374" s="14">
        <v>8.8020701470964705E-2</v>
      </c>
      <c r="BD374" s="14">
        <v>6.7895236477952495E-2</v>
      </c>
      <c r="BE374" s="14">
        <v>6.1962845738725798E-2</v>
      </c>
      <c r="BF374" s="14">
        <v>1.58890721634391E-2</v>
      </c>
      <c r="BG374" s="14"/>
      <c r="BH374" s="14">
        <v>8.8315608205883703E-2</v>
      </c>
      <c r="BI374" s="14">
        <v>4.9086647345710999E-2</v>
      </c>
      <c r="BJ374" s="14">
        <v>8.4198714280982301E-2</v>
      </c>
      <c r="BK374" s="14"/>
      <c r="BL374" s="14">
        <v>8.4356701420142802E-2</v>
      </c>
      <c r="BM374" s="14">
        <v>5.3633622572699699E-2</v>
      </c>
      <c r="BN374" s="14">
        <v>5.1239869836677603E-2</v>
      </c>
      <c r="BO374" s="14">
        <v>3.49465841285811E-2</v>
      </c>
      <c r="BP374" s="14">
        <v>9.4240297904066406E-2</v>
      </c>
      <c r="BQ374" s="14"/>
      <c r="BR374" s="14">
        <v>8.5548420430546293E-2</v>
      </c>
      <c r="BS374" s="14">
        <v>6.2145045228765301E-2</v>
      </c>
      <c r="BT374" s="14">
        <v>2.71997476845687E-2</v>
      </c>
    </row>
    <row r="375" spans="2:72" x14ac:dyDescent="0.25">
      <c r="B375" t="s">
        <v>132</v>
      </c>
      <c r="C375" s="14">
        <v>0.47476453169563598</v>
      </c>
      <c r="D375" s="14">
        <v>0.52416460914598895</v>
      </c>
      <c r="E375" s="14">
        <v>0.423792576456887</v>
      </c>
      <c r="F375" s="14"/>
      <c r="G375" s="14">
        <v>0.47532376089778999</v>
      </c>
      <c r="H375" s="14">
        <v>0.46538741837220599</v>
      </c>
      <c r="I375" s="14">
        <v>0.50197632531238801</v>
      </c>
      <c r="J375" s="14">
        <v>0.454963277095708</v>
      </c>
      <c r="K375" s="14">
        <v>0.486374337286895</v>
      </c>
      <c r="L375" s="14">
        <v>0.46811386832514801</v>
      </c>
      <c r="M375" s="14"/>
      <c r="N375" s="14">
        <v>0.57718002025135395</v>
      </c>
      <c r="O375" s="14">
        <v>0.45279280842467101</v>
      </c>
      <c r="P375" s="14">
        <v>0.45952368414301498</v>
      </c>
      <c r="Q375" s="14">
        <v>0.40502571224814699</v>
      </c>
      <c r="R375" s="14"/>
      <c r="S375" s="14">
        <v>0.53162665630236305</v>
      </c>
      <c r="T375" s="14">
        <v>0.490907307472498</v>
      </c>
      <c r="U375" s="14">
        <v>0.472141702046661</v>
      </c>
      <c r="V375" s="14">
        <v>0.41031205833039303</v>
      </c>
      <c r="W375" s="14">
        <v>0.51969519190186597</v>
      </c>
      <c r="X375" s="14">
        <v>0.44965598145119201</v>
      </c>
      <c r="Y375" s="14">
        <v>0.54240100162768001</v>
      </c>
      <c r="Z375" s="14">
        <v>0.46589559742590197</v>
      </c>
      <c r="AA375" s="14">
        <v>0.43271729346054699</v>
      </c>
      <c r="AB375" s="14">
        <v>0.43995522872775999</v>
      </c>
      <c r="AC375" s="14">
        <v>0.47386909709261299</v>
      </c>
      <c r="AD375" s="14">
        <v>0.40062313052144</v>
      </c>
      <c r="AE375" s="14"/>
      <c r="AF375" s="14">
        <v>0.225166239475316</v>
      </c>
      <c r="AG375" s="14">
        <v>0.34786219000570601</v>
      </c>
      <c r="AH375" s="14">
        <v>0.50625750829885796</v>
      </c>
      <c r="AI375" s="14">
        <v>0.49172258658472401</v>
      </c>
      <c r="AJ375" s="14">
        <v>0.44110476012170202</v>
      </c>
      <c r="AK375" s="14">
        <v>0.488608639592503</v>
      </c>
      <c r="AL375" s="14">
        <v>0.49843429194635502</v>
      </c>
      <c r="AM375" s="14">
        <v>0.50703334354211904</v>
      </c>
      <c r="AN375" s="14">
        <v>0.52544463592830104</v>
      </c>
      <c r="AO375" s="14">
        <v>0.519132831320125</v>
      </c>
      <c r="AP375" s="14">
        <v>0.48015733840635699</v>
      </c>
      <c r="AQ375" s="14">
        <v>0.426149829053178</v>
      </c>
      <c r="AR375" s="14">
        <v>0.50020609456141296</v>
      </c>
      <c r="AS375" s="14">
        <v>0.64654375409962395</v>
      </c>
      <c r="AT375" s="14">
        <v>0.696499810159528</v>
      </c>
      <c r="AU375" s="14">
        <v>0.58731898439461105</v>
      </c>
      <c r="AV375" s="14"/>
      <c r="AW375" s="14">
        <v>0.47780191292313701</v>
      </c>
      <c r="AX375" s="14">
        <v>0.47074760166184498</v>
      </c>
      <c r="AY375" s="14"/>
      <c r="AZ375" s="14">
        <v>0.47913327822831803</v>
      </c>
      <c r="BA375" s="14">
        <v>0.48003003272891398</v>
      </c>
      <c r="BB375" s="14" t="s">
        <v>98</v>
      </c>
      <c r="BC375" s="14">
        <v>0.38329951332991602</v>
      </c>
      <c r="BD375" s="14">
        <v>0.51816349986264398</v>
      </c>
      <c r="BE375" s="14">
        <v>0.47915017741932497</v>
      </c>
      <c r="BF375" s="14">
        <v>0.37379052114066103</v>
      </c>
      <c r="BG375" s="14"/>
      <c r="BH375" s="14">
        <v>0.44410379264878003</v>
      </c>
      <c r="BI375" s="14">
        <v>0.54556289979202099</v>
      </c>
      <c r="BJ375" s="14">
        <v>0.38834139995936701</v>
      </c>
      <c r="BK375" s="14"/>
      <c r="BL375" s="14">
        <v>0.46149575229588202</v>
      </c>
      <c r="BM375" s="14">
        <v>0.52349609754374304</v>
      </c>
      <c r="BN375" s="14">
        <v>0.601019739613048</v>
      </c>
      <c r="BO375" s="14">
        <v>0.56804178775877301</v>
      </c>
      <c r="BP375" s="14">
        <v>0.33834442212292798</v>
      </c>
      <c r="BQ375" s="14"/>
      <c r="BR375" s="14">
        <v>0.46961404022130798</v>
      </c>
      <c r="BS375" s="14">
        <v>0.52447221100760799</v>
      </c>
      <c r="BT375" s="14">
        <v>0.62672466580049102</v>
      </c>
    </row>
    <row r="376" spans="2:72" x14ac:dyDescent="0.2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row>
    <row r="377" spans="2:72" x14ac:dyDescent="0.25">
      <c r="B377" s="6" t="s">
        <v>254</v>
      </c>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row>
    <row r="378" spans="2:72" x14ac:dyDescent="0.25">
      <c r="B378" s="23" t="s">
        <v>96</v>
      </c>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row>
    <row r="379" spans="2:72" x14ac:dyDescent="0.25">
      <c r="B379" t="s">
        <v>250</v>
      </c>
      <c r="C379" s="14">
        <v>0.17605079058756601</v>
      </c>
      <c r="D379" s="14">
        <v>0.214043098399221</v>
      </c>
      <c r="E379" s="14">
        <v>0.13936582528180699</v>
      </c>
      <c r="F379" s="14"/>
      <c r="G379" s="14">
        <v>0.115865318180672</v>
      </c>
      <c r="H379" s="14">
        <v>0.14100174857459999</v>
      </c>
      <c r="I379" s="14">
        <v>0.208690964967188</v>
      </c>
      <c r="J379" s="14">
        <v>0.217316577860449</v>
      </c>
      <c r="K379" s="14">
        <v>0.211205851360138</v>
      </c>
      <c r="L379" s="14">
        <v>0.161202242991349</v>
      </c>
      <c r="M379" s="14"/>
      <c r="N379" s="14">
        <v>0.177248735332037</v>
      </c>
      <c r="O379" s="14">
        <v>0.14996492618836399</v>
      </c>
      <c r="P379" s="14">
        <v>0.19379222929745199</v>
      </c>
      <c r="Q379" s="14">
        <v>0.18727845161694701</v>
      </c>
      <c r="R379" s="14"/>
      <c r="S379" s="14">
        <v>0.222833096548362</v>
      </c>
      <c r="T379" s="14">
        <v>0.15184383766350701</v>
      </c>
      <c r="U379" s="14">
        <v>0.17398589554847901</v>
      </c>
      <c r="V379" s="14">
        <v>0.12610586549810399</v>
      </c>
      <c r="W379" s="14">
        <v>0.18043816927423001</v>
      </c>
      <c r="X379" s="14">
        <v>0.133460303460327</v>
      </c>
      <c r="Y379" s="14">
        <v>0.188568528276811</v>
      </c>
      <c r="Z379" s="14">
        <v>0.19354823411990199</v>
      </c>
      <c r="AA379" s="14">
        <v>0.17769105638791799</v>
      </c>
      <c r="AB379" s="14">
        <v>0.19453222042007201</v>
      </c>
      <c r="AC379" s="14">
        <v>0.21903339152387</v>
      </c>
      <c r="AD379" s="14">
        <v>0.1453311713141</v>
      </c>
      <c r="AE379" s="14"/>
      <c r="AF379" s="14">
        <v>6.4829238784329599E-2</v>
      </c>
      <c r="AG379" s="14">
        <v>0.20378347265965499</v>
      </c>
      <c r="AH379" s="14">
        <v>0.207484179541469</v>
      </c>
      <c r="AI379" s="14">
        <v>0.22244621038838699</v>
      </c>
      <c r="AJ379" s="14">
        <v>0.16004269928756801</v>
      </c>
      <c r="AK379" s="14">
        <v>0.12792333202071501</v>
      </c>
      <c r="AL379" s="14">
        <v>0.192658903737431</v>
      </c>
      <c r="AM379" s="14">
        <v>0.13341227463479299</v>
      </c>
      <c r="AN379" s="14">
        <v>0.18491028997529901</v>
      </c>
      <c r="AO379" s="14">
        <v>0.16770278558014501</v>
      </c>
      <c r="AP379" s="14">
        <v>0.14445899227871201</v>
      </c>
      <c r="AQ379" s="14">
        <v>0.151892274091804</v>
      </c>
      <c r="AR379" s="14">
        <v>0.19708223611143399</v>
      </c>
      <c r="AS379" s="14">
        <v>0.229733355421264</v>
      </c>
      <c r="AT379" s="14">
        <v>0.37322881373051298</v>
      </c>
      <c r="AU379" s="14">
        <v>0.187255016279047</v>
      </c>
      <c r="AV379" s="14"/>
      <c r="AW379" s="14">
        <v>0.17770993976677299</v>
      </c>
      <c r="AX379" s="14">
        <v>0.173856569424891</v>
      </c>
      <c r="AY379" s="14"/>
      <c r="AZ379" s="14">
        <v>0.16939114949704501</v>
      </c>
      <c r="BA379" s="14">
        <v>0.17900862076035501</v>
      </c>
      <c r="BB379" s="14" t="s">
        <v>98</v>
      </c>
      <c r="BC379" s="14">
        <v>0.19617611205083599</v>
      </c>
      <c r="BD379" s="14">
        <v>0.18691458804128</v>
      </c>
      <c r="BE379" s="14">
        <v>0.17832055516689499</v>
      </c>
      <c r="BF379" s="14">
        <v>0.13354860466346199</v>
      </c>
      <c r="BG379" s="14"/>
      <c r="BH379" s="14">
        <v>0.19761380541835999</v>
      </c>
      <c r="BI379" s="14">
        <v>0.183735340333915</v>
      </c>
      <c r="BJ379" s="14">
        <v>0.14043825783255601</v>
      </c>
      <c r="BK379" s="14"/>
      <c r="BL379" s="14">
        <v>0.16432760114422901</v>
      </c>
      <c r="BM379" s="14">
        <v>0.21547973371184101</v>
      </c>
      <c r="BN379" s="14">
        <v>0.19071058061634</v>
      </c>
      <c r="BO379" s="14">
        <v>0.35865568236073397</v>
      </c>
      <c r="BP379" s="14">
        <v>0.115069823673597</v>
      </c>
      <c r="BQ379" s="14"/>
      <c r="BR379" s="14">
        <v>0.15279201954729599</v>
      </c>
      <c r="BS379" s="14">
        <v>0.19179189623333701</v>
      </c>
      <c r="BT379" s="14">
        <v>0.22432468493378199</v>
      </c>
    </row>
    <row r="380" spans="2:72" x14ac:dyDescent="0.25">
      <c r="B380" t="s">
        <v>251</v>
      </c>
      <c r="C380" s="14">
        <v>0.49365728956162302</v>
      </c>
      <c r="D380" s="14">
        <v>0.48198355045637198</v>
      </c>
      <c r="E380" s="14">
        <v>0.50440095552495701</v>
      </c>
      <c r="F380" s="14"/>
      <c r="G380" s="14">
        <v>0.52879486897851102</v>
      </c>
      <c r="H380" s="14">
        <v>0.517431978340821</v>
      </c>
      <c r="I380" s="14">
        <v>0.49568022918650001</v>
      </c>
      <c r="J380" s="14">
        <v>0.45588196036607898</v>
      </c>
      <c r="K380" s="14">
        <v>0.46182675391199102</v>
      </c>
      <c r="L380" s="14">
        <v>0.50115536118656701</v>
      </c>
      <c r="M380" s="14"/>
      <c r="N380" s="14">
        <v>0.50784276852987698</v>
      </c>
      <c r="O380" s="14">
        <v>0.52618158764751899</v>
      </c>
      <c r="P380" s="14">
        <v>0.486611000840798</v>
      </c>
      <c r="Q380" s="14">
        <v>0.450091222718908</v>
      </c>
      <c r="R380" s="14"/>
      <c r="S380" s="14">
        <v>0.49134630701924098</v>
      </c>
      <c r="T380" s="14">
        <v>0.53734259870721202</v>
      </c>
      <c r="U380" s="14">
        <v>0.466347712262911</v>
      </c>
      <c r="V380" s="14">
        <v>0.44534746060736902</v>
      </c>
      <c r="W380" s="14">
        <v>0.53893414898566505</v>
      </c>
      <c r="X380" s="14">
        <v>0.55143717744405396</v>
      </c>
      <c r="Y380" s="14">
        <v>0.44913741946577701</v>
      </c>
      <c r="Z380" s="14">
        <v>0.49248674914073198</v>
      </c>
      <c r="AA380" s="14">
        <v>0.442160161687846</v>
      </c>
      <c r="AB380" s="14">
        <v>0.49829981554730302</v>
      </c>
      <c r="AC380" s="14">
        <v>0.513760784457168</v>
      </c>
      <c r="AD380" s="14">
        <v>0.514866047659573</v>
      </c>
      <c r="AE380" s="14"/>
      <c r="AF380" s="14">
        <v>0.49178733430107302</v>
      </c>
      <c r="AG380" s="14">
        <v>0.49386900941638001</v>
      </c>
      <c r="AH380" s="14">
        <v>0.44130597055785198</v>
      </c>
      <c r="AI380" s="14">
        <v>0.42396845359762603</v>
      </c>
      <c r="AJ380" s="14">
        <v>0.44233258345888599</v>
      </c>
      <c r="AK380" s="14">
        <v>0.561295187449527</v>
      </c>
      <c r="AL380" s="14">
        <v>0.48815495660942199</v>
      </c>
      <c r="AM380" s="14">
        <v>0.53475190291826202</v>
      </c>
      <c r="AN380" s="14">
        <v>0.50500822259717704</v>
      </c>
      <c r="AO380" s="14">
        <v>0.53907954879903597</v>
      </c>
      <c r="AP380" s="14">
        <v>0.467616478467903</v>
      </c>
      <c r="AQ380" s="14">
        <v>0.61139043965794104</v>
      </c>
      <c r="AR380" s="14">
        <v>0.48798837838623199</v>
      </c>
      <c r="AS380" s="14">
        <v>0.61243040742815302</v>
      </c>
      <c r="AT380" s="14">
        <v>0.39714888260351999</v>
      </c>
      <c r="AU380" s="14">
        <v>0.51529612965990002</v>
      </c>
      <c r="AV380" s="14"/>
      <c r="AW380" s="14">
        <v>0.50100196710262301</v>
      </c>
      <c r="AX380" s="14">
        <v>0.48394396956878799</v>
      </c>
      <c r="AY380" s="14"/>
      <c r="AZ380" s="14">
        <v>0.48236715214866699</v>
      </c>
      <c r="BA380" s="14">
        <v>0.50036602257720397</v>
      </c>
      <c r="BB380" s="14" t="s">
        <v>98</v>
      </c>
      <c r="BC380" s="14">
        <v>0.44503358109144198</v>
      </c>
      <c r="BD380" s="14">
        <v>0.51297396496153003</v>
      </c>
      <c r="BE380" s="14">
        <v>0.50814728551898303</v>
      </c>
      <c r="BF380" s="14">
        <v>0.52778608279709405</v>
      </c>
      <c r="BG380" s="14"/>
      <c r="BH380" s="14">
        <v>0.484454449718002</v>
      </c>
      <c r="BI380" s="14">
        <v>0.50786078632643405</v>
      </c>
      <c r="BJ380" s="14">
        <v>0.47920521779835501</v>
      </c>
      <c r="BK380" s="14"/>
      <c r="BL380" s="14">
        <v>0.49406066918171199</v>
      </c>
      <c r="BM380" s="14">
        <v>0.50795748211818204</v>
      </c>
      <c r="BN380" s="14">
        <v>0.49816919668667498</v>
      </c>
      <c r="BO380" s="14">
        <v>0.39649150077450501</v>
      </c>
      <c r="BP380" s="14">
        <v>0.44049351252650298</v>
      </c>
      <c r="BQ380" s="14"/>
      <c r="BR380" s="14">
        <v>0.477648544112665</v>
      </c>
      <c r="BS380" s="14">
        <v>0.533950720891334</v>
      </c>
      <c r="BT380" s="14">
        <v>0.55609079607790302</v>
      </c>
    </row>
    <row r="381" spans="2:72" x14ac:dyDescent="0.25">
      <c r="B381" t="s">
        <v>252</v>
      </c>
      <c r="C381" s="14">
        <v>0.14148215394105201</v>
      </c>
      <c r="D381" s="14">
        <v>0.15529216365733001</v>
      </c>
      <c r="E381" s="14">
        <v>0.127957342403341</v>
      </c>
      <c r="F381" s="14"/>
      <c r="G381" s="14">
        <v>0.18617065195768701</v>
      </c>
      <c r="H381" s="14">
        <v>0.13389716493193399</v>
      </c>
      <c r="I381" s="14">
        <v>0.123305881477239</v>
      </c>
      <c r="J381" s="14">
        <v>0.11282141089857101</v>
      </c>
      <c r="K381" s="14">
        <v>0.151499453952881</v>
      </c>
      <c r="L381" s="14">
        <v>0.14900952525567801</v>
      </c>
      <c r="M381" s="14"/>
      <c r="N381" s="14">
        <v>0.17344119189498</v>
      </c>
      <c r="O381" s="14">
        <v>0.13251723686161301</v>
      </c>
      <c r="P381" s="14">
        <v>0.123643222239778</v>
      </c>
      <c r="Q381" s="14">
        <v>0.13045370246274099</v>
      </c>
      <c r="R381" s="14"/>
      <c r="S381" s="14">
        <v>0.119182164785322</v>
      </c>
      <c r="T381" s="14">
        <v>0.137346317766255</v>
      </c>
      <c r="U381" s="14">
        <v>0.18052458838965499</v>
      </c>
      <c r="V381" s="14">
        <v>0.20247519149114601</v>
      </c>
      <c r="W381" s="14">
        <v>0.150622609736282</v>
      </c>
      <c r="X381" s="14">
        <v>0.12254421302336201</v>
      </c>
      <c r="Y381" s="14">
        <v>0.15966338170602001</v>
      </c>
      <c r="Z381" s="14">
        <v>9.39242329962761E-2</v>
      </c>
      <c r="AA381" s="14">
        <v>0.15372958288667901</v>
      </c>
      <c r="AB381" s="14">
        <v>0.135665432338058</v>
      </c>
      <c r="AC381" s="14">
        <v>8.4591455858543996E-2</v>
      </c>
      <c r="AD381" s="14">
        <v>9.4599440091455295E-2</v>
      </c>
      <c r="AE381" s="14"/>
      <c r="AF381" s="14">
        <v>5.62987758733609E-2</v>
      </c>
      <c r="AG381" s="14">
        <v>7.4666269973628893E-2</v>
      </c>
      <c r="AH381" s="14">
        <v>9.9301787780180104E-2</v>
      </c>
      <c r="AI381" s="14">
        <v>0.15737242940069199</v>
      </c>
      <c r="AJ381" s="14">
        <v>0.15288072843228301</v>
      </c>
      <c r="AK381" s="14">
        <v>0.14158026780577099</v>
      </c>
      <c r="AL381" s="14">
        <v>0.14243776682592199</v>
      </c>
      <c r="AM381" s="14">
        <v>0.12575005485658</v>
      </c>
      <c r="AN381" s="14">
        <v>0.16647394802740301</v>
      </c>
      <c r="AO381" s="14">
        <v>0.18388634060679401</v>
      </c>
      <c r="AP381" s="14">
        <v>0.18361828200368599</v>
      </c>
      <c r="AQ381" s="14">
        <v>0.154433153124236</v>
      </c>
      <c r="AR381" s="14">
        <v>0.166427837632867</v>
      </c>
      <c r="AS381" s="14">
        <v>6.5597611570398895E-2</v>
      </c>
      <c r="AT381" s="14">
        <v>0.10699672567622499</v>
      </c>
      <c r="AU381" s="14">
        <v>0.20094974105160199</v>
      </c>
      <c r="AV381" s="14"/>
      <c r="AW381" s="14">
        <v>0.140963639840884</v>
      </c>
      <c r="AX381" s="14">
        <v>0.14216788770507599</v>
      </c>
      <c r="AY381" s="14"/>
      <c r="AZ381" s="14">
        <v>0.16199810021738001</v>
      </c>
      <c r="BA381" s="14">
        <v>0.13435752234536699</v>
      </c>
      <c r="BB381" s="14" t="s">
        <v>98</v>
      </c>
      <c r="BC381" s="14">
        <v>0.107010991311822</v>
      </c>
      <c r="BD381" s="14">
        <v>0.174187579105644</v>
      </c>
      <c r="BE381" s="14">
        <v>0.11748526329893701</v>
      </c>
      <c r="BF381" s="14">
        <v>6.5452794401629905E-2</v>
      </c>
      <c r="BG381" s="14"/>
      <c r="BH381" s="14">
        <v>0.14590860778792</v>
      </c>
      <c r="BI381" s="14">
        <v>0.132669121028898</v>
      </c>
      <c r="BJ381" s="14">
        <v>0.12892085886955701</v>
      </c>
      <c r="BK381" s="14"/>
      <c r="BL381" s="14">
        <v>0.172135044163374</v>
      </c>
      <c r="BM381" s="14">
        <v>0.105709924414741</v>
      </c>
      <c r="BN381" s="14">
        <v>0.16720100650954101</v>
      </c>
      <c r="BO381" s="14">
        <v>0.206781293518736</v>
      </c>
      <c r="BP381" s="14">
        <v>0.14505510982044201</v>
      </c>
      <c r="BQ381" s="14"/>
      <c r="BR381" s="14">
        <v>0.215858935720841</v>
      </c>
      <c r="BS381" s="14">
        <v>0.10978751294363701</v>
      </c>
      <c r="BT381" s="14">
        <v>8.4247469649955997E-2</v>
      </c>
    </row>
    <row r="382" spans="2:72" x14ac:dyDescent="0.25">
      <c r="B382" t="s">
        <v>253</v>
      </c>
      <c r="C382" s="14">
        <v>1.5980644983715899E-2</v>
      </c>
      <c r="D382" s="14">
        <v>2.5095872464787401E-2</v>
      </c>
      <c r="E382" s="14">
        <v>7.1833044047712102E-3</v>
      </c>
      <c r="F382" s="14"/>
      <c r="G382" s="14">
        <v>8.5140555602600098E-3</v>
      </c>
      <c r="H382" s="14">
        <v>2.9573827617069299E-2</v>
      </c>
      <c r="I382" s="14">
        <v>1.0243661050304701E-2</v>
      </c>
      <c r="J382" s="14">
        <v>2.9399386186646899E-2</v>
      </c>
      <c r="K382" s="14">
        <v>1.4500368628579599E-2</v>
      </c>
      <c r="L382" s="14">
        <v>4.7322043574836098E-3</v>
      </c>
      <c r="M382" s="14"/>
      <c r="N382" s="14">
        <v>4.7796741373606396E-3</v>
      </c>
      <c r="O382" s="14">
        <v>2.45788184356792E-2</v>
      </c>
      <c r="P382" s="14">
        <v>2.04996549010865E-2</v>
      </c>
      <c r="Q382" s="14">
        <v>1.5433394470086599E-2</v>
      </c>
      <c r="R382" s="14"/>
      <c r="S382" s="14">
        <v>1.9317167715156201E-2</v>
      </c>
      <c r="T382" s="14">
        <v>6.6485084478280299E-3</v>
      </c>
      <c r="U382" s="14">
        <v>0</v>
      </c>
      <c r="V382" s="14">
        <v>4.3235641206819898E-3</v>
      </c>
      <c r="W382" s="14">
        <v>0</v>
      </c>
      <c r="X382" s="14">
        <v>3.2936309696772803E-2</v>
      </c>
      <c r="Y382" s="14">
        <v>2.5406543032852599E-2</v>
      </c>
      <c r="Z382" s="14">
        <v>1.04160104527237E-2</v>
      </c>
      <c r="AA382" s="14">
        <v>1.1558158421644E-2</v>
      </c>
      <c r="AB382" s="14">
        <v>3.5585083010051297E-2</v>
      </c>
      <c r="AC382" s="14">
        <v>7.9988617192527593E-3</v>
      </c>
      <c r="AD382" s="14">
        <v>5.7939934964625898E-2</v>
      </c>
      <c r="AE382" s="14"/>
      <c r="AF382" s="14">
        <v>0</v>
      </c>
      <c r="AG382" s="14">
        <v>1.36561293472211E-2</v>
      </c>
      <c r="AH382" s="14">
        <v>1.5338867075197901E-2</v>
      </c>
      <c r="AI382" s="14">
        <v>1.9454957551119801E-2</v>
      </c>
      <c r="AJ382" s="14">
        <v>1.11069253093877E-2</v>
      </c>
      <c r="AK382" s="14">
        <v>1.55049331347848E-2</v>
      </c>
      <c r="AL382" s="14">
        <v>2.2775294346109701E-2</v>
      </c>
      <c r="AM382" s="14">
        <v>2.0400651596333998E-2</v>
      </c>
      <c r="AN382" s="14">
        <v>5.8431134820400004E-3</v>
      </c>
      <c r="AO382" s="14">
        <v>2.9392832335291202E-2</v>
      </c>
      <c r="AP382" s="14">
        <v>2.9224258209411599E-2</v>
      </c>
      <c r="AQ382" s="14">
        <v>7.2540825174186602E-3</v>
      </c>
      <c r="AR382" s="14">
        <v>2.4221345254045599E-2</v>
      </c>
      <c r="AS382" s="14">
        <v>4.2965349791563898E-2</v>
      </c>
      <c r="AT382" s="14">
        <v>0</v>
      </c>
      <c r="AU382" s="14">
        <v>0</v>
      </c>
      <c r="AV382" s="14"/>
      <c r="AW382" s="14">
        <v>1.3254092470186499E-2</v>
      </c>
      <c r="AX382" s="14">
        <v>1.9586504722736799E-2</v>
      </c>
      <c r="AY382" s="14"/>
      <c r="AZ382" s="14">
        <v>1.4265476573239001E-2</v>
      </c>
      <c r="BA382" s="14">
        <v>2.12163376067337E-2</v>
      </c>
      <c r="BB382" s="14" t="s">
        <v>98</v>
      </c>
      <c r="BC382" s="14">
        <v>1.9437401007500001E-2</v>
      </c>
      <c r="BD382" s="14">
        <v>0</v>
      </c>
      <c r="BE382" s="14">
        <v>1.3339599946068899E-2</v>
      </c>
      <c r="BF382" s="14">
        <v>4.1388771660819099E-2</v>
      </c>
      <c r="BG382" s="14"/>
      <c r="BH382" s="14">
        <v>1.9207474892414401E-2</v>
      </c>
      <c r="BI382" s="14">
        <v>1.33636776154796E-2</v>
      </c>
      <c r="BJ382" s="14">
        <v>2.21332848973806E-2</v>
      </c>
      <c r="BK382" s="14"/>
      <c r="BL382" s="14">
        <v>1.71676308909645E-2</v>
      </c>
      <c r="BM382" s="14">
        <v>1.8087399339275001E-2</v>
      </c>
      <c r="BN382" s="14">
        <v>7.8076840533273396E-3</v>
      </c>
      <c r="BO382" s="14">
        <v>0</v>
      </c>
      <c r="BP382" s="14">
        <v>2.5975782917161402E-2</v>
      </c>
      <c r="BQ382" s="14"/>
      <c r="BR382" s="14">
        <v>3.1618307431590401E-2</v>
      </c>
      <c r="BS382" s="14">
        <v>1.09185298989461E-2</v>
      </c>
      <c r="BT382" s="14">
        <v>9.2904387508883305E-3</v>
      </c>
    </row>
    <row r="383" spans="2:72" x14ac:dyDescent="0.25">
      <c r="B383" t="s">
        <v>92</v>
      </c>
      <c r="C383" s="14">
        <v>0.172829120926043</v>
      </c>
      <c r="D383" s="14">
        <v>0.12358531502229</v>
      </c>
      <c r="E383" s="14">
        <v>0.221092572385124</v>
      </c>
      <c r="F383" s="14"/>
      <c r="G383" s="14">
        <v>0.160655105322871</v>
      </c>
      <c r="H383" s="14">
        <v>0.178095280535575</v>
      </c>
      <c r="I383" s="14">
        <v>0.16207926331876901</v>
      </c>
      <c r="J383" s="14">
        <v>0.18458066468825399</v>
      </c>
      <c r="K383" s="14">
        <v>0.160967572146411</v>
      </c>
      <c r="L383" s="14">
        <v>0.18390066620892301</v>
      </c>
      <c r="M383" s="14"/>
      <c r="N383" s="14">
        <v>0.136687630105746</v>
      </c>
      <c r="O383" s="14">
        <v>0.16675743086682401</v>
      </c>
      <c r="P383" s="14">
        <v>0.17545389272088599</v>
      </c>
      <c r="Q383" s="14">
        <v>0.21674322873131699</v>
      </c>
      <c r="R383" s="14"/>
      <c r="S383" s="14">
        <v>0.14732126393191899</v>
      </c>
      <c r="T383" s="14">
        <v>0.16681873741519801</v>
      </c>
      <c r="U383" s="14">
        <v>0.179141803798955</v>
      </c>
      <c r="V383" s="14">
        <v>0.22174791828269999</v>
      </c>
      <c r="W383" s="14">
        <v>0.130005072003823</v>
      </c>
      <c r="X383" s="14">
        <v>0.15962199637548499</v>
      </c>
      <c r="Y383" s="14">
        <v>0.177224127518539</v>
      </c>
      <c r="Z383" s="14">
        <v>0.209624773290366</v>
      </c>
      <c r="AA383" s="14">
        <v>0.21486104061591399</v>
      </c>
      <c r="AB383" s="14">
        <v>0.135917448684516</v>
      </c>
      <c r="AC383" s="14">
        <v>0.174615506441165</v>
      </c>
      <c r="AD383" s="14">
        <v>0.18726340597024599</v>
      </c>
      <c r="AE383" s="14"/>
      <c r="AF383" s="14">
        <v>0.38708465104123602</v>
      </c>
      <c r="AG383" s="14">
        <v>0.21402511860311499</v>
      </c>
      <c r="AH383" s="14">
        <v>0.236569195045301</v>
      </c>
      <c r="AI383" s="14">
        <v>0.17675794906217401</v>
      </c>
      <c r="AJ383" s="14">
        <v>0.23363706351187499</v>
      </c>
      <c r="AK383" s="14">
        <v>0.15369627958920201</v>
      </c>
      <c r="AL383" s="14">
        <v>0.15397307848111499</v>
      </c>
      <c r="AM383" s="14">
        <v>0.18568511599403101</v>
      </c>
      <c r="AN383" s="14">
        <v>0.137764425918081</v>
      </c>
      <c r="AO383" s="14">
        <v>7.99384926787335E-2</v>
      </c>
      <c r="AP383" s="14">
        <v>0.17508198904028699</v>
      </c>
      <c r="AQ383" s="14">
        <v>7.5030050608600796E-2</v>
      </c>
      <c r="AR383" s="14">
        <v>0.124280202615421</v>
      </c>
      <c r="AS383" s="14">
        <v>4.9273275788620403E-2</v>
      </c>
      <c r="AT383" s="14">
        <v>0.122625577989743</v>
      </c>
      <c r="AU383" s="14">
        <v>9.6499113009451506E-2</v>
      </c>
      <c r="AV383" s="14"/>
      <c r="AW383" s="14">
        <v>0.167070360819534</v>
      </c>
      <c r="AX383" s="14">
        <v>0.180445068578509</v>
      </c>
      <c r="AY383" s="14"/>
      <c r="AZ383" s="14">
        <v>0.17197812156366901</v>
      </c>
      <c r="BA383" s="14">
        <v>0.16505149671034</v>
      </c>
      <c r="BB383" s="14" t="s">
        <v>98</v>
      </c>
      <c r="BC383" s="14">
        <v>0.2323419145384</v>
      </c>
      <c r="BD383" s="14">
        <v>0.125923867891545</v>
      </c>
      <c r="BE383" s="14">
        <v>0.18270729606911601</v>
      </c>
      <c r="BF383" s="14">
        <v>0.231823746476995</v>
      </c>
      <c r="BG383" s="14"/>
      <c r="BH383" s="14">
        <v>0.152815662183304</v>
      </c>
      <c r="BI383" s="14">
        <v>0.16237107469527301</v>
      </c>
      <c r="BJ383" s="14">
        <v>0.229302380602152</v>
      </c>
      <c r="BK383" s="14"/>
      <c r="BL383" s="14">
        <v>0.15230905461972</v>
      </c>
      <c r="BM383" s="14">
        <v>0.15276546041596101</v>
      </c>
      <c r="BN383" s="14">
        <v>0.136111532134117</v>
      </c>
      <c r="BO383" s="14">
        <v>3.8071523346024802E-2</v>
      </c>
      <c r="BP383" s="14">
        <v>0.27340577106229702</v>
      </c>
      <c r="BQ383" s="14"/>
      <c r="BR383" s="14">
        <v>0.122082193187608</v>
      </c>
      <c r="BS383" s="14">
        <v>0.15355134003274601</v>
      </c>
      <c r="BT383" s="14">
        <v>0.12604661058747099</v>
      </c>
    </row>
    <row r="384" spans="2:72" x14ac:dyDescent="0.2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row>
    <row r="385" spans="2:72" x14ac:dyDescent="0.25">
      <c r="B385" s="6" t="s">
        <v>260</v>
      </c>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row>
    <row r="386" spans="2:72" x14ac:dyDescent="0.25">
      <c r="B386" s="23" t="s">
        <v>261</v>
      </c>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row>
    <row r="387" spans="2:72" x14ac:dyDescent="0.25">
      <c r="B387" t="s">
        <v>255</v>
      </c>
      <c r="C387" s="14">
        <v>0.289858440433722</v>
      </c>
      <c r="D387" s="14">
        <v>0.30018444465209199</v>
      </c>
      <c r="E387" s="14">
        <v>0.28031348899583203</v>
      </c>
      <c r="F387" s="14"/>
      <c r="G387" s="14">
        <v>0.32194803916995002</v>
      </c>
      <c r="H387" s="14">
        <v>0.24570587327846999</v>
      </c>
      <c r="I387" s="14">
        <v>0.284881802963807</v>
      </c>
      <c r="J387" s="14">
        <v>0.29036043958972901</v>
      </c>
      <c r="K387" s="14">
        <v>0.35510004942613099</v>
      </c>
      <c r="L387" s="14">
        <v>0.26701117801762703</v>
      </c>
      <c r="M387" s="14"/>
      <c r="N387" s="14">
        <v>0.248087307495819</v>
      </c>
      <c r="O387" s="14">
        <v>0.27291164656787997</v>
      </c>
      <c r="P387" s="14">
        <v>0.31078522128796698</v>
      </c>
      <c r="Q387" s="14">
        <v>0.32960992249433502</v>
      </c>
      <c r="R387" s="14"/>
      <c r="S387" s="14">
        <v>0.26163946435027102</v>
      </c>
      <c r="T387" s="14">
        <v>0.23378395127839899</v>
      </c>
      <c r="U387" s="14">
        <v>0.42203365419637801</v>
      </c>
      <c r="V387" s="14">
        <v>0.34439274929854102</v>
      </c>
      <c r="W387" s="14">
        <v>0.26660667233468499</v>
      </c>
      <c r="X387" s="14">
        <v>0.12437877723757899</v>
      </c>
      <c r="Y387" s="14">
        <v>0.25369791091756799</v>
      </c>
      <c r="Z387" s="14">
        <v>0.33012564066738398</v>
      </c>
      <c r="AA387" s="14">
        <v>0.375690497000364</v>
      </c>
      <c r="AB387" s="14">
        <v>0.247998935043928</v>
      </c>
      <c r="AC387" s="14">
        <v>0.37191312847097402</v>
      </c>
      <c r="AD387" s="14">
        <v>0.28126716226655102</v>
      </c>
      <c r="AE387" s="14"/>
      <c r="AF387" s="14">
        <v>0</v>
      </c>
      <c r="AG387" s="14">
        <v>0.268110764737504</v>
      </c>
      <c r="AH387" s="14">
        <v>0.25616907973929698</v>
      </c>
      <c r="AI387" s="14">
        <v>0.35719507603765399</v>
      </c>
      <c r="AJ387" s="14">
        <v>0.22733789270655499</v>
      </c>
      <c r="AK387" s="14">
        <v>0.34046184554752801</v>
      </c>
      <c r="AL387" s="14">
        <v>0.32862115920493701</v>
      </c>
      <c r="AM387" s="14">
        <v>0.31746768477856102</v>
      </c>
      <c r="AN387" s="14">
        <v>0.48111907623989197</v>
      </c>
      <c r="AO387" s="14">
        <v>0.18185018769765701</v>
      </c>
      <c r="AP387" s="14">
        <v>0.34732506813127201</v>
      </c>
      <c r="AQ387" s="14">
        <v>0.22541277324893699</v>
      </c>
      <c r="AR387" s="14">
        <v>0.12589370955065099</v>
      </c>
      <c r="AS387" s="14">
        <v>0.71357673861565296</v>
      </c>
      <c r="AT387" s="14">
        <v>0.126451459221009</v>
      </c>
      <c r="AU387" s="14">
        <v>0.118061233106871</v>
      </c>
      <c r="AV387" s="14"/>
      <c r="AW387" s="14">
        <v>0.27027269712254298</v>
      </c>
      <c r="AX387" s="14">
        <v>0.31617660600106701</v>
      </c>
      <c r="AY387" s="14"/>
      <c r="AZ387" s="14">
        <v>0.29254513228094697</v>
      </c>
      <c r="BA387" s="14">
        <v>0.281924668654637</v>
      </c>
      <c r="BB387" s="14" t="s">
        <v>98</v>
      </c>
      <c r="BC387" s="14">
        <v>0.29667243845378699</v>
      </c>
      <c r="BD387" s="14">
        <v>0.279014278984199</v>
      </c>
      <c r="BE387" s="14">
        <v>0.30555379641562902</v>
      </c>
      <c r="BF387" s="14">
        <v>0.22018121928852999</v>
      </c>
      <c r="BG387" s="14"/>
      <c r="BH387" s="14">
        <v>0.28765965133042698</v>
      </c>
      <c r="BI387" s="14">
        <v>0.32038444961128398</v>
      </c>
      <c r="BJ387" s="14">
        <v>0.167846737810812</v>
      </c>
      <c r="BK387" s="14"/>
      <c r="BL387" s="14">
        <v>0.29042957080676401</v>
      </c>
      <c r="BM387" s="14">
        <v>0.35782066388087203</v>
      </c>
      <c r="BN387" s="14">
        <v>0.27259967987369399</v>
      </c>
      <c r="BO387" s="14">
        <v>0</v>
      </c>
      <c r="BP387" s="14">
        <v>0.15050873844128601</v>
      </c>
      <c r="BQ387" s="14"/>
      <c r="BR387" s="14">
        <v>0.283108572212462</v>
      </c>
      <c r="BS387" s="14">
        <v>0.31867712678881499</v>
      </c>
      <c r="BT387" s="14">
        <v>0.430465554956524</v>
      </c>
    </row>
    <row r="388" spans="2:72" x14ac:dyDescent="0.25">
      <c r="B388" t="s">
        <v>256</v>
      </c>
      <c r="C388" s="14">
        <v>0.40616914736259302</v>
      </c>
      <c r="D388" s="14">
        <v>0.37347388833240103</v>
      </c>
      <c r="E388" s="14">
        <v>0.43805979317459298</v>
      </c>
      <c r="F388" s="14"/>
      <c r="G388" s="14">
        <v>0.30868784413933897</v>
      </c>
      <c r="H388" s="14">
        <v>0.45365953787380497</v>
      </c>
      <c r="I388" s="14">
        <v>0.37010989984856901</v>
      </c>
      <c r="J388" s="14">
        <v>0.43320923767987901</v>
      </c>
      <c r="K388" s="14">
        <v>0.37918443347415498</v>
      </c>
      <c r="L388" s="14">
        <v>0.45275544361526499</v>
      </c>
      <c r="M388" s="14"/>
      <c r="N388" s="14">
        <v>0.49064670185261799</v>
      </c>
      <c r="O388" s="14">
        <v>0.35797527224112502</v>
      </c>
      <c r="P388" s="14">
        <v>0.39809512294104898</v>
      </c>
      <c r="Q388" s="14">
        <v>0.37191317732079199</v>
      </c>
      <c r="R388" s="14"/>
      <c r="S388" s="14">
        <v>0.342563034740404</v>
      </c>
      <c r="T388" s="14">
        <v>0.49555491495626403</v>
      </c>
      <c r="U388" s="14">
        <v>0.237006067834138</v>
      </c>
      <c r="V388" s="14">
        <v>0.41739817492301001</v>
      </c>
      <c r="W388" s="14">
        <v>0.41864508979856302</v>
      </c>
      <c r="X388" s="14">
        <v>0.44476356501887099</v>
      </c>
      <c r="Y388" s="14">
        <v>0.51804506939887396</v>
      </c>
      <c r="Z388" s="14">
        <v>0.38883161358384999</v>
      </c>
      <c r="AA388" s="14">
        <v>0.41845494752114498</v>
      </c>
      <c r="AB388" s="14">
        <v>0.40640998874678902</v>
      </c>
      <c r="AC388" s="14">
        <v>0.26382649616272902</v>
      </c>
      <c r="AD388" s="14">
        <v>0.52184698363801996</v>
      </c>
      <c r="AE388" s="14"/>
      <c r="AF388" s="14">
        <v>0</v>
      </c>
      <c r="AG388" s="14">
        <v>0.334652440143</v>
      </c>
      <c r="AH388" s="14">
        <v>0.51520850560886799</v>
      </c>
      <c r="AI388" s="14">
        <v>0.34837814216401702</v>
      </c>
      <c r="AJ388" s="14">
        <v>0.38199648034056799</v>
      </c>
      <c r="AK388" s="14">
        <v>0.39491170743239801</v>
      </c>
      <c r="AL388" s="14">
        <v>0.37963704928459802</v>
      </c>
      <c r="AM388" s="14">
        <v>0.503966846500425</v>
      </c>
      <c r="AN388" s="14">
        <v>0.22749450225804799</v>
      </c>
      <c r="AO388" s="14">
        <v>0.70030819626983198</v>
      </c>
      <c r="AP388" s="14">
        <v>0.46142748451341498</v>
      </c>
      <c r="AQ388" s="14">
        <v>0.47508583212460698</v>
      </c>
      <c r="AR388" s="14">
        <v>0.39812279059540601</v>
      </c>
      <c r="AS388" s="14">
        <v>0.28642326138434698</v>
      </c>
      <c r="AT388" s="14">
        <v>0.709127187140978</v>
      </c>
      <c r="AU388" s="14">
        <v>0.68966694314581001</v>
      </c>
      <c r="AV388" s="14"/>
      <c r="AW388" s="14">
        <v>0.44010040363302499</v>
      </c>
      <c r="AX388" s="14">
        <v>0.360574328404483</v>
      </c>
      <c r="AY388" s="14"/>
      <c r="AZ388" s="14">
        <v>0.43393241154606599</v>
      </c>
      <c r="BA388" s="14">
        <v>0.42339669048953299</v>
      </c>
      <c r="BB388" s="14" t="s">
        <v>98</v>
      </c>
      <c r="BC388" s="14">
        <v>0.40575313082536302</v>
      </c>
      <c r="BD388" s="14">
        <v>0.48328591226592399</v>
      </c>
      <c r="BE388" s="14">
        <v>0.34208601055555998</v>
      </c>
      <c r="BF388" s="14">
        <v>0.119111088933091</v>
      </c>
      <c r="BG388" s="14"/>
      <c r="BH388" s="14">
        <v>0.43067379426571101</v>
      </c>
      <c r="BI388" s="14">
        <v>0.40299706932715201</v>
      </c>
      <c r="BJ388" s="14">
        <v>0.41287364368332102</v>
      </c>
      <c r="BK388" s="14"/>
      <c r="BL388" s="14">
        <v>0.40339613851272199</v>
      </c>
      <c r="BM388" s="14">
        <v>0.37908423286857101</v>
      </c>
      <c r="BN388" s="14">
        <v>0.438777268546725</v>
      </c>
      <c r="BO388" s="14">
        <v>0.375566882690752</v>
      </c>
      <c r="BP388" s="14">
        <v>0.41814971794190098</v>
      </c>
      <c r="BQ388" s="14"/>
      <c r="BR388" s="14">
        <v>0.40842072179465</v>
      </c>
      <c r="BS388" s="14">
        <v>0.41758361997994098</v>
      </c>
      <c r="BT388" s="14">
        <v>0.35378792513127499</v>
      </c>
    </row>
    <row r="389" spans="2:72" x14ac:dyDescent="0.25">
      <c r="B389" t="s">
        <v>257</v>
      </c>
      <c r="C389" s="14">
        <v>0.183138966119471</v>
      </c>
      <c r="D389" s="14">
        <v>0.18876692218842001</v>
      </c>
      <c r="E389" s="14">
        <v>0.178066277534836</v>
      </c>
      <c r="F389" s="14"/>
      <c r="G389" s="14">
        <v>0.29022617899084202</v>
      </c>
      <c r="H389" s="14">
        <v>0.145814401227015</v>
      </c>
      <c r="I389" s="14">
        <v>0.165624434341308</v>
      </c>
      <c r="J389" s="14">
        <v>0.17321874970732201</v>
      </c>
      <c r="K389" s="14">
        <v>0.151938656014238</v>
      </c>
      <c r="L389" s="14">
        <v>0.189491493175621</v>
      </c>
      <c r="M389" s="14"/>
      <c r="N389" s="14">
        <v>0.138935180023598</v>
      </c>
      <c r="O389" s="14">
        <v>0.22680827480506099</v>
      </c>
      <c r="P389" s="14">
        <v>0.19115783969310499</v>
      </c>
      <c r="Q389" s="14">
        <v>0.183679405514377</v>
      </c>
      <c r="R389" s="14"/>
      <c r="S389" s="14">
        <v>0.26196915107940999</v>
      </c>
      <c r="T389" s="14">
        <v>0.150594700821719</v>
      </c>
      <c r="U389" s="14">
        <v>0.13438953681365801</v>
      </c>
      <c r="V389" s="14">
        <v>0.18641834511116201</v>
      </c>
      <c r="W389" s="14">
        <v>0.15876460276136101</v>
      </c>
      <c r="X389" s="14">
        <v>0.25419349803443803</v>
      </c>
      <c r="Y389" s="14">
        <v>0.22825701968355799</v>
      </c>
      <c r="Z389" s="14">
        <v>8.5748540625602901E-2</v>
      </c>
      <c r="AA389" s="14">
        <v>0.164634984093665</v>
      </c>
      <c r="AB389" s="14">
        <v>0.17210477291349599</v>
      </c>
      <c r="AC389" s="14">
        <v>0.15788981841556601</v>
      </c>
      <c r="AD389" s="14">
        <v>8.8370013620802199E-2</v>
      </c>
      <c r="AE389" s="14"/>
      <c r="AF389" s="14">
        <v>0.29153865353144198</v>
      </c>
      <c r="AG389" s="14">
        <v>0.23415269774233899</v>
      </c>
      <c r="AH389" s="14">
        <v>0.12983004349187299</v>
      </c>
      <c r="AI389" s="14">
        <v>0.19910869713033799</v>
      </c>
      <c r="AJ389" s="14">
        <v>0.16247416918698701</v>
      </c>
      <c r="AK389" s="14">
        <v>0.198295539529736</v>
      </c>
      <c r="AL389" s="14">
        <v>0.16000729063227401</v>
      </c>
      <c r="AM389" s="14">
        <v>0.15203422396362801</v>
      </c>
      <c r="AN389" s="14">
        <v>0.26481190458059001</v>
      </c>
      <c r="AO389" s="14">
        <v>0.117841616032511</v>
      </c>
      <c r="AP389" s="14">
        <v>0.13240626071789599</v>
      </c>
      <c r="AQ389" s="14">
        <v>9.4918472203902496E-2</v>
      </c>
      <c r="AR389" s="14">
        <v>0.23654729616686099</v>
      </c>
      <c r="AS389" s="14">
        <v>0</v>
      </c>
      <c r="AT389" s="14">
        <v>0.164421353638013</v>
      </c>
      <c r="AU389" s="14">
        <v>0.133246857511928</v>
      </c>
      <c r="AV389" s="14"/>
      <c r="AW389" s="14">
        <v>0.177846138363662</v>
      </c>
      <c r="AX389" s="14">
        <v>0.19025115558216699</v>
      </c>
      <c r="AY389" s="14"/>
      <c r="AZ389" s="14">
        <v>0.180680728098675</v>
      </c>
      <c r="BA389" s="14">
        <v>0.16715923106349301</v>
      </c>
      <c r="BB389" s="14" t="s">
        <v>98</v>
      </c>
      <c r="BC389" s="14">
        <v>0.13062521431794499</v>
      </c>
      <c r="BD389" s="14">
        <v>0.162322017925045</v>
      </c>
      <c r="BE389" s="14">
        <v>0.198023977866149</v>
      </c>
      <c r="BF389" s="14">
        <v>0.43010443470245502</v>
      </c>
      <c r="BG389" s="14"/>
      <c r="BH389" s="14">
        <v>0.168604763060204</v>
      </c>
      <c r="BI389" s="14">
        <v>0.17581309155477601</v>
      </c>
      <c r="BJ389" s="14">
        <v>0.25326363053609102</v>
      </c>
      <c r="BK389" s="14"/>
      <c r="BL389" s="14">
        <v>0.156773066050995</v>
      </c>
      <c r="BM389" s="14">
        <v>0.186143164582489</v>
      </c>
      <c r="BN389" s="14">
        <v>0.10693014394726701</v>
      </c>
      <c r="BO389" s="14">
        <v>0.29396535782250699</v>
      </c>
      <c r="BP389" s="14">
        <v>0.27962935877609602</v>
      </c>
      <c r="BQ389" s="14"/>
      <c r="BR389" s="14">
        <v>0.188633654301152</v>
      </c>
      <c r="BS389" s="14">
        <v>0.17578337695424601</v>
      </c>
      <c r="BT389" s="14">
        <v>0.17565894510552299</v>
      </c>
    </row>
    <row r="390" spans="2:72" x14ac:dyDescent="0.25">
      <c r="B390" t="s">
        <v>258</v>
      </c>
      <c r="C390" s="14">
        <v>4.1998906844372401E-2</v>
      </c>
      <c r="D390" s="14">
        <v>5.5447010240704503E-2</v>
      </c>
      <c r="E390" s="14">
        <v>2.7840085694535499E-2</v>
      </c>
      <c r="F390" s="14"/>
      <c r="G390" s="14">
        <v>4.8895681852613698E-2</v>
      </c>
      <c r="H390" s="14">
        <v>4.5271694759339599E-2</v>
      </c>
      <c r="I390" s="14">
        <v>5.9323406811391401E-2</v>
      </c>
      <c r="J390" s="14">
        <v>4.2332109990299099E-2</v>
      </c>
      <c r="K390" s="14">
        <v>2.5509996078900699E-2</v>
      </c>
      <c r="L390" s="14">
        <v>3.1481988357799799E-2</v>
      </c>
      <c r="M390" s="14"/>
      <c r="N390" s="14">
        <v>4.2541063156444403E-2</v>
      </c>
      <c r="O390" s="14">
        <v>6.0559506674592298E-2</v>
      </c>
      <c r="P390" s="14">
        <v>3.9515403698186603E-2</v>
      </c>
      <c r="Q390" s="14">
        <v>2.50348320139962E-2</v>
      </c>
      <c r="R390" s="14"/>
      <c r="S390" s="14">
        <v>6.5240297889957E-2</v>
      </c>
      <c r="T390" s="14">
        <v>6.1336082455341001E-2</v>
      </c>
      <c r="U390" s="14">
        <v>5.0246695877860098E-2</v>
      </c>
      <c r="V390" s="14">
        <v>0</v>
      </c>
      <c r="W390" s="14">
        <v>3.64286710016977E-2</v>
      </c>
      <c r="X390" s="14">
        <v>3.01468163435171E-2</v>
      </c>
      <c r="Y390" s="14">
        <v>0</v>
      </c>
      <c r="Z390" s="14">
        <v>4.1153706062044999E-2</v>
      </c>
      <c r="AA390" s="14">
        <v>1.35422986776162E-2</v>
      </c>
      <c r="AB390" s="14">
        <v>8.1557754348774894E-2</v>
      </c>
      <c r="AC390" s="14">
        <v>3.5353673368819102E-2</v>
      </c>
      <c r="AD390" s="14">
        <v>0.10851584047462701</v>
      </c>
      <c r="AE390" s="14"/>
      <c r="AF390" s="14">
        <v>0.70846134646855796</v>
      </c>
      <c r="AG390" s="14">
        <v>6.6858016067718101E-2</v>
      </c>
      <c r="AH390" s="14">
        <v>0</v>
      </c>
      <c r="AI390" s="14">
        <v>2.2953115157015799E-2</v>
      </c>
      <c r="AJ390" s="14">
        <v>4.1548357791380199E-2</v>
      </c>
      <c r="AK390" s="14">
        <v>3.1001091368680098E-2</v>
      </c>
      <c r="AL390" s="14">
        <v>3.6232397134792003E-2</v>
      </c>
      <c r="AM390" s="14">
        <v>2.65312447573865E-2</v>
      </c>
      <c r="AN390" s="14">
        <v>0</v>
      </c>
      <c r="AO390" s="14">
        <v>0</v>
      </c>
      <c r="AP390" s="14">
        <v>5.88411866374179E-2</v>
      </c>
      <c r="AQ390" s="14">
        <v>7.0726013496645798E-2</v>
      </c>
      <c r="AR390" s="14">
        <v>0.115556262002837</v>
      </c>
      <c r="AS390" s="14">
        <v>0</v>
      </c>
      <c r="AT390" s="14">
        <v>0</v>
      </c>
      <c r="AU390" s="14">
        <v>5.90249662353916E-2</v>
      </c>
      <c r="AV390" s="14"/>
      <c r="AW390" s="14">
        <v>3.6210678997150601E-2</v>
      </c>
      <c r="AX390" s="14">
        <v>4.9776785702702497E-2</v>
      </c>
      <c r="AY390" s="14"/>
      <c r="AZ390" s="14">
        <v>3.5676597315850003E-2</v>
      </c>
      <c r="BA390" s="14">
        <v>5.0439402106639802E-2</v>
      </c>
      <c r="BB390" s="14" t="s">
        <v>98</v>
      </c>
      <c r="BC390" s="14">
        <v>4.2566367225587799E-2</v>
      </c>
      <c r="BD390" s="14">
        <v>2.7877869765530298E-2</v>
      </c>
      <c r="BE390" s="14">
        <v>3.6148226112134203E-2</v>
      </c>
      <c r="BF390" s="14">
        <v>0.146132732442986</v>
      </c>
      <c r="BG390" s="14"/>
      <c r="BH390" s="14">
        <v>5.0246207482542903E-2</v>
      </c>
      <c r="BI390" s="14">
        <v>2.4316120358532499E-2</v>
      </c>
      <c r="BJ390" s="14">
        <v>4.2758595501106798E-2</v>
      </c>
      <c r="BK390" s="14"/>
      <c r="BL390" s="14">
        <v>6.3130083452224303E-2</v>
      </c>
      <c r="BM390" s="14">
        <v>2.8023055411096998E-2</v>
      </c>
      <c r="BN390" s="14">
        <v>7.3588557010498198E-2</v>
      </c>
      <c r="BO390" s="14">
        <v>0</v>
      </c>
      <c r="BP390" s="14">
        <v>1.8775147141376201E-2</v>
      </c>
      <c r="BQ390" s="14"/>
      <c r="BR390" s="14">
        <v>4.65404326941639E-2</v>
      </c>
      <c r="BS390" s="14">
        <v>2.2064824382025099E-2</v>
      </c>
      <c r="BT390" s="14">
        <v>0</v>
      </c>
    </row>
    <row r="391" spans="2:72" x14ac:dyDescent="0.25">
      <c r="B391" t="s">
        <v>259</v>
      </c>
      <c r="C391" s="14">
        <v>2.2807715736708801E-2</v>
      </c>
      <c r="D391" s="14">
        <v>3.2516542939717702E-2</v>
      </c>
      <c r="E391" s="14">
        <v>1.25470916835238E-2</v>
      </c>
      <c r="F391" s="14"/>
      <c r="G391" s="14">
        <v>0</v>
      </c>
      <c r="H391" s="14">
        <v>2.0041168608455201E-2</v>
      </c>
      <c r="I391" s="14">
        <v>1.17091929996771E-2</v>
      </c>
      <c r="J391" s="14">
        <v>3.2395974643006198E-2</v>
      </c>
      <c r="K391" s="14">
        <v>4.0257214425269298E-2</v>
      </c>
      <c r="L391" s="14">
        <v>2.91884413661994E-2</v>
      </c>
      <c r="M391" s="14"/>
      <c r="N391" s="14">
        <v>3.2621611654824897E-2</v>
      </c>
      <c r="O391" s="14">
        <v>2.7500438742326501E-2</v>
      </c>
      <c r="P391" s="14">
        <v>1.17362406014699E-2</v>
      </c>
      <c r="Q391" s="14">
        <v>1.59694906352328E-2</v>
      </c>
      <c r="R391" s="14"/>
      <c r="S391" s="14">
        <v>2.2223798734445299E-2</v>
      </c>
      <c r="T391" s="14">
        <v>2.6878965206083499E-2</v>
      </c>
      <c r="U391" s="14">
        <v>9.5944084515530395E-2</v>
      </c>
      <c r="V391" s="14">
        <v>5.1790730667286899E-2</v>
      </c>
      <c r="W391" s="14">
        <v>2.97921181385923E-2</v>
      </c>
      <c r="X391" s="14">
        <v>0</v>
      </c>
      <c r="Y391" s="14">
        <v>0</v>
      </c>
      <c r="Z391" s="14">
        <v>5.1438128007165997E-2</v>
      </c>
      <c r="AA391" s="14">
        <v>0</v>
      </c>
      <c r="AB391" s="14">
        <v>0</v>
      </c>
      <c r="AC391" s="14">
        <v>0</v>
      </c>
      <c r="AD391" s="14">
        <v>0</v>
      </c>
      <c r="AE391" s="14"/>
      <c r="AF391" s="14">
        <v>0</v>
      </c>
      <c r="AG391" s="14">
        <v>2.8127423789224199E-2</v>
      </c>
      <c r="AH391" s="14">
        <v>3.3911395139966299E-2</v>
      </c>
      <c r="AI391" s="14">
        <v>3.2379984671397799E-2</v>
      </c>
      <c r="AJ391" s="14">
        <v>2.0827331408844699E-2</v>
      </c>
      <c r="AK391" s="14">
        <v>3.5329816121657698E-2</v>
      </c>
      <c r="AL391" s="14">
        <v>4.8112387159387399E-2</v>
      </c>
      <c r="AM391" s="14">
        <v>0</v>
      </c>
      <c r="AN391" s="14">
        <v>0</v>
      </c>
      <c r="AO391" s="14">
        <v>0</v>
      </c>
      <c r="AP391" s="14">
        <v>0</v>
      </c>
      <c r="AQ391" s="14">
        <v>5.5426057723436298E-2</v>
      </c>
      <c r="AR391" s="14">
        <v>3.9814077570478001E-2</v>
      </c>
      <c r="AS391" s="14">
        <v>0</v>
      </c>
      <c r="AT391" s="14">
        <v>0</v>
      </c>
      <c r="AU391" s="14">
        <v>0</v>
      </c>
      <c r="AV391" s="14"/>
      <c r="AW391" s="14">
        <v>2.05594242084122E-2</v>
      </c>
      <c r="AX391" s="14">
        <v>2.5828837158819701E-2</v>
      </c>
      <c r="AY391" s="14"/>
      <c r="AZ391" s="14">
        <v>2.4035692775379199E-2</v>
      </c>
      <c r="BA391" s="14">
        <v>1.38039509344694E-2</v>
      </c>
      <c r="BB391" s="14" t="s">
        <v>98</v>
      </c>
      <c r="BC391" s="14">
        <v>0</v>
      </c>
      <c r="BD391" s="14">
        <v>1.8574757832236902E-2</v>
      </c>
      <c r="BE391" s="14">
        <v>4.8352319387320403E-2</v>
      </c>
      <c r="BF391" s="14">
        <v>0</v>
      </c>
      <c r="BG391" s="14"/>
      <c r="BH391" s="14">
        <v>2.54566079204375E-2</v>
      </c>
      <c r="BI391" s="14">
        <v>2.6061515396866498E-2</v>
      </c>
      <c r="BJ391" s="14">
        <v>1.7083027393670399E-2</v>
      </c>
      <c r="BK391" s="14"/>
      <c r="BL391" s="14">
        <v>3.8991449430245698E-2</v>
      </c>
      <c r="BM391" s="14">
        <v>1.5873732921012702E-2</v>
      </c>
      <c r="BN391" s="14">
        <v>2.6824947694535899E-2</v>
      </c>
      <c r="BO391" s="14">
        <v>0.33046775948674101</v>
      </c>
      <c r="BP391" s="14">
        <v>0</v>
      </c>
      <c r="BQ391" s="14"/>
      <c r="BR391" s="14">
        <v>5.8312314651007197E-2</v>
      </c>
      <c r="BS391" s="14">
        <v>1.62400172123928E-2</v>
      </c>
      <c r="BT391" s="14">
        <v>0</v>
      </c>
    </row>
    <row r="392" spans="2:72" x14ac:dyDescent="0.25">
      <c r="B392" t="s">
        <v>92</v>
      </c>
      <c r="C392" s="14">
        <v>5.6026823503132102E-2</v>
      </c>
      <c r="D392" s="14">
        <v>4.9611191646664103E-2</v>
      </c>
      <c r="E392" s="14">
        <v>6.3173262916680406E-2</v>
      </c>
      <c r="F392" s="14"/>
      <c r="G392" s="14">
        <v>3.0242255847255602E-2</v>
      </c>
      <c r="H392" s="14">
        <v>8.9507324252915604E-2</v>
      </c>
      <c r="I392" s="14">
        <v>0.108351263035247</v>
      </c>
      <c r="J392" s="14">
        <v>2.8483488389765801E-2</v>
      </c>
      <c r="K392" s="14">
        <v>4.8009650581305803E-2</v>
      </c>
      <c r="L392" s="14">
        <v>3.0071455467488201E-2</v>
      </c>
      <c r="M392" s="14"/>
      <c r="N392" s="14">
        <v>4.7168135816695503E-2</v>
      </c>
      <c r="O392" s="14">
        <v>5.4244860969015603E-2</v>
      </c>
      <c r="P392" s="14">
        <v>4.87101717782219E-2</v>
      </c>
      <c r="Q392" s="14">
        <v>7.3793172021267103E-2</v>
      </c>
      <c r="R392" s="14"/>
      <c r="S392" s="14">
        <v>4.6364253205512698E-2</v>
      </c>
      <c r="T392" s="14">
        <v>3.1851385282194299E-2</v>
      </c>
      <c r="U392" s="14">
        <v>6.0379960762436201E-2</v>
      </c>
      <c r="V392" s="14">
        <v>0</v>
      </c>
      <c r="W392" s="14">
        <v>8.9762845965101506E-2</v>
      </c>
      <c r="X392" s="14">
        <v>0.14651734336559499</v>
      </c>
      <c r="Y392" s="14">
        <v>0</v>
      </c>
      <c r="Z392" s="14">
        <v>0.102702371053952</v>
      </c>
      <c r="AA392" s="14">
        <v>2.76772727072103E-2</v>
      </c>
      <c r="AB392" s="14">
        <v>9.1928548947012703E-2</v>
      </c>
      <c r="AC392" s="14">
        <v>0.171016883581912</v>
      </c>
      <c r="AD392" s="14">
        <v>0</v>
      </c>
      <c r="AE392" s="14"/>
      <c r="AF392" s="14">
        <v>0</v>
      </c>
      <c r="AG392" s="14">
        <v>6.8098657520215294E-2</v>
      </c>
      <c r="AH392" s="14">
        <v>6.4880976019995401E-2</v>
      </c>
      <c r="AI392" s="14">
        <v>3.9984984839577201E-2</v>
      </c>
      <c r="AJ392" s="14">
        <v>0.16581576856566499</v>
      </c>
      <c r="AK392" s="14">
        <v>0</v>
      </c>
      <c r="AL392" s="14">
        <v>4.7389716584010998E-2</v>
      </c>
      <c r="AM392" s="14">
        <v>0</v>
      </c>
      <c r="AN392" s="14">
        <v>2.65745169214693E-2</v>
      </c>
      <c r="AO392" s="14">
        <v>0</v>
      </c>
      <c r="AP392" s="14">
        <v>0</v>
      </c>
      <c r="AQ392" s="14">
        <v>7.8430851202471299E-2</v>
      </c>
      <c r="AR392" s="14">
        <v>8.4065864113767194E-2</v>
      </c>
      <c r="AS392" s="14">
        <v>0</v>
      </c>
      <c r="AT392" s="14">
        <v>0</v>
      </c>
      <c r="AU392" s="14">
        <v>0</v>
      </c>
      <c r="AV392" s="14"/>
      <c r="AW392" s="14">
        <v>5.5010657675207103E-2</v>
      </c>
      <c r="AX392" s="14">
        <v>5.7392287150761098E-2</v>
      </c>
      <c r="AY392" s="14"/>
      <c r="AZ392" s="14">
        <v>3.31294379830816E-2</v>
      </c>
      <c r="BA392" s="14">
        <v>6.32760567512273E-2</v>
      </c>
      <c r="BB392" s="14" t="s">
        <v>98</v>
      </c>
      <c r="BC392" s="14">
        <v>0.124382849177318</v>
      </c>
      <c r="BD392" s="14">
        <v>2.8925163227064999E-2</v>
      </c>
      <c r="BE392" s="14">
        <v>6.9835669663207506E-2</v>
      </c>
      <c r="BF392" s="14">
        <v>8.4470524632938596E-2</v>
      </c>
      <c r="BG392" s="14"/>
      <c r="BH392" s="14">
        <v>3.7358975940677303E-2</v>
      </c>
      <c r="BI392" s="14">
        <v>5.0427753751389401E-2</v>
      </c>
      <c r="BJ392" s="14">
        <v>0.106174365074998</v>
      </c>
      <c r="BK392" s="14"/>
      <c r="BL392" s="14">
        <v>4.7279691747050302E-2</v>
      </c>
      <c r="BM392" s="14">
        <v>3.30551503359586E-2</v>
      </c>
      <c r="BN392" s="14">
        <v>8.1279402927279795E-2</v>
      </c>
      <c r="BO392" s="14">
        <v>0</v>
      </c>
      <c r="BP392" s="14">
        <v>0.13293703769934101</v>
      </c>
      <c r="BQ392" s="14"/>
      <c r="BR392" s="14">
        <v>1.4984304346565501E-2</v>
      </c>
      <c r="BS392" s="14">
        <v>4.9651034682579899E-2</v>
      </c>
      <c r="BT392" s="14">
        <v>4.0087574806677601E-2</v>
      </c>
    </row>
    <row r="393" spans="2:72" x14ac:dyDescent="0.25">
      <c r="B393" t="s">
        <v>130</v>
      </c>
      <c r="C393" s="14">
        <v>0.69602758779631502</v>
      </c>
      <c r="D393" s="14">
        <v>0.67365833298449396</v>
      </c>
      <c r="E393" s="14">
        <v>0.71837328217042395</v>
      </c>
      <c r="F393" s="14"/>
      <c r="G393" s="14">
        <v>0.63063588330928899</v>
      </c>
      <c r="H393" s="14">
        <v>0.69936541115227502</v>
      </c>
      <c r="I393" s="14">
        <v>0.65499170281237595</v>
      </c>
      <c r="J393" s="14">
        <v>0.72356967726960697</v>
      </c>
      <c r="K393" s="14">
        <v>0.73428448290028603</v>
      </c>
      <c r="L393" s="14">
        <v>0.71976662163289196</v>
      </c>
      <c r="M393" s="14"/>
      <c r="N393" s="14">
        <v>0.73873400934843703</v>
      </c>
      <c r="O393" s="14">
        <v>0.63088691880900505</v>
      </c>
      <c r="P393" s="14">
        <v>0.70888034422901702</v>
      </c>
      <c r="Q393" s="14">
        <v>0.70152309981512695</v>
      </c>
      <c r="R393" s="14"/>
      <c r="S393" s="14">
        <v>0.60420249909067503</v>
      </c>
      <c r="T393" s="14">
        <v>0.72933886623466204</v>
      </c>
      <c r="U393" s="14">
        <v>0.65903972203051597</v>
      </c>
      <c r="V393" s="14">
        <v>0.76179092422155104</v>
      </c>
      <c r="W393" s="14">
        <v>0.68525176213324801</v>
      </c>
      <c r="X393" s="14">
        <v>0.56914234225645</v>
      </c>
      <c r="Y393" s="14">
        <v>0.77174298031644195</v>
      </c>
      <c r="Z393" s="14">
        <v>0.71895725425123402</v>
      </c>
      <c r="AA393" s="14">
        <v>0.79414544452150904</v>
      </c>
      <c r="AB393" s="14">
        <v>0.65440892379071602</v>
      </c>
      <c r="AC393" s="14">
        <v>0.63573962463370304</v>
      </c>
      <c r="AD393" s="14">
        <v>0.80311414590457098</v>
      </c>
      <c r="AE393" s="14"/>
      <c r="AF393" s="14">
        <v>0</v>
      </c>
      <c r="AG393" s="14">
        <v>0.60276320488050295</v>
      </c>
      <c r="AH393" s="14">
        <v>0.77137758534816503</v>
      </c>
      <c r="AI393" s="14">
        <v>0.70557321820167096</v>
      </c>
      <c r="AJ393" s="14">
        <v>0.60933437304712301</v>
      </c>
      <c r="AK393" s="14">
        <v>0.73537355297992602</v>
      </c>
      <c r="AL393" s="14">
        <v>0.70825820848953502</v>
      </c>
      <c r="AM393" s="14">
        <v>0.82143453127898602</v>
      </c>
      <c r="AN393" s="14">
        <v>0.70861357849794004</v>
      </c>
      <c r="AO393" s="14">
        <v>0.88215838396748902</v>
      </c>
      <c r="AP393" s="14">
        <v>0.80875255264468704</v>
      </c>
      <c r="AQ393" s="14">
        <v>0.70049860537354403</v>
      </c>
      <c r="AR393" s="14">
        <v>0.52401650014605705</v>
      </c>
      <c r="AS393" s="14">
        <v>1</v>
      </c>
      <c r="AT393" s="14">
        <v>0.83557864636198698</v>
      </c>
      <c r="AU393" s="14">
        <v>0.80772817625268001</v>
      </c>
      <c r="AV393" s="14"/>
      <c r="AW393" s="14">
        <v>0.71037310075556803</v>
      </c>
      <c r="AX393" s="14">
        <v>0.67675093440555001</v>
      </c>
      <c r="AY393" s="14"/>
      <c r="AZ393" s="14">
        <v>0.72647754382701402</v>
      </c>
      <c r="BA393" s="14">
        <v>0.70532135914417005</v>
      </c>
      <c r="BB393" s="14" t="s">
        <v>98</v>
      </c>
      <c r="BC393" s="14">
        <v>0.70242556927914901</v>
      </c>
      <c r="BD393" s="14">
        <v>0.76230019125012305</v>
      </c>
      <c r="BE393" s="14">
        <v>0.64763980697118895</v>
      </c>
      <c r="BF393" s="14">
        <v>0.33929230822161999</v>
      </c>
      <c r="BG393" s="14"/>
      <c r="BH393" s="14">
        <v>0.71833344559613799</v>
      </c>
      <c r="BI393" s="14">
        <v>0.72338151893843605</v>
      </c>
      <c r="BJ393" s="14">
        <v>0.58072038149413396</v>
      </c>
      <c r="BK393" s="14"/>
      <c r="BL393" s="14">
        <v>0.69382570931948495</v>
      </c>
      <c r="BM393" s="14">
        <v>0.73690489674944304</v>
      </c>
      <c r="BN393" s="14">
        <v>0.71137694842041899</v>
      </c>
      <c r="BO393" s="14">
        <v>0.375566882690752</v>
      </c>
      <c r="BP393" s="14">
        <v>0.56865845638318702</v>
      </c>
      <c r="BQ393" s="14"/>
      <c r="BR393" s="14">
        <v>0.69152929400711205</v>
      </c>
      <c r="BS393" s="14">
        <v>0.73626074676875697</v>
      </c>
      <c r="BT393" s="14">
        <v>0.78425348008779905</v>
      </c>
    </row>
    <row r="394" spans="2:72" x14ac:dyDescent="0.25">
      <c r="B394" t="s">
        <v>131</v>
      </c>
      <c r="C394" s="14">
        <v>6.4806622581081205E-2</v>
      </c>
      <c r="D394" s="14">
        <v>8.7963553180422302E-2</v>
      </c>
      <c r="E394" s="14">
        <v>4.03871773780594E-2</v>
      </c>
      <c r="F394" s="14"/>
      <c r="G394" s="14">
        <v>4.8895681852613698E-2</v>
      </c>
      <c r="H394" s="14">
        <v>6.5312863367794793E-2</v>
      </c>
      <c r="I394" s="14">
        <v>7.1032599811068506E-2</v>
      </c>
      <c r="J394" s="14">
        <v>7.4728084633305297E-2</v>
      </c>
      <c r="K394" s="14">
        <v>6.5767210504170004E-2</v>
      </c>
      <c r="L394" s="14">
        <v>6.0670429723999199E-2</v>
      </c>
      <c r="M394" s="14"/>
      <c r="N394" s="14">
        <v>7.5162674811269203E-2</v>
      </c>
      <c r="O394" s="14">
        <v>8.8059945416918806E-2</v>
      </c>
      <c r="P394" s="14">
        <v>5.12516442996565E-2</v>
      </c>
      <c r="Q394" s="14">
        <v>4.1004322649229E-2</v>
      </c>
      <c r="R394" s="14"/>
      <c r="S394" s="14">
        <v>8.7464096624402202E-2</v>
      </c>
      <c r="T394" s="14">
        <v>8.82150476614246E-2</v>
      </c>
      <c r="U394" s="14">
        <v>0.14619078039339001</v>
      </c>
      <c r="V394" s="14">
        <v>5.1790730667286899E-2</v>
      </c>
      <c r="W394" s="14">
        <v>6.6220789140289907E-2</v>
      </c>
      <c r="X394" s="14">
        <v>3.01468163435171E-2</v>
      </c>
      <c r="Y394" s="14">
        <v>0</v>
      </c>
      <c r="Z394" s="14">
        <v>9.2591834069210996E-2</v>
      </c>
      <c r="AA394" s="14">
        <v>1.35422986776162E-2</v>
      </c>
      <c r="AB394" s="14">
        <v>8.1557754348774894E-2</v>
      </c>
      <c r="AC394" s="14">
        <v>3.5353673368819102E-2</v>
      </c>
      <c r="AD394" s="14">
        <v>0.10851584047462701</v>
      </c>
      <c r="AE394" s="14"/>
      <c r="AF394" s="14">
        <v>0.70846134646855796</v>
      </c>
      <c r="AG394" s="14">
        <v>9.49854398569423E-2</v>
      </c>
      <c r="AH394" s="14">
        <v>3.3911395139966299E-2</v>
      </c>
      <c r="AI394" s="14">
        <v>5.5333099828413598E-2</v>
      </c>
      <c r="AJ394" s="14">
        <v>6.2375689200224897E-2</v>
      </c>
      <c r="AK394" s="14">
        <v>6.6330907490337807E-2</v>
      </c>
      <c r="AL394" s="14">
        <v>8.4344784294179395E-2</v>
      </c>
      <c r="AM394" s="14">
        <v>2.65312447573865E-2</v>
      </c>
      <c r="AN394" s="14">
        <v>0</v>
      </c>
      <c r="AO394" s="14">
        <v>0</v>
      </c>
      <c r="AP394" s="14">
        <v>5.88411866374179E-2</v>
      </c>
      <c r="AQ394" s="14">
        <v>0.12615207122008201</v>
      </c>
      <c r="AR394" s="14">
        <v>0.155370339573315</v>
      </c>
      <c r="AS394" s="14">
        <v>0</v>
      </c>
      <c r="AT394" s="14">
        <v>0</v>
      </c>
      <c r="AU394" s="14">
        <v>5.90249662353916E-2</v>
      </c>
      <c r="AV394" s="14"/>
      <c r="AW394" s="14">
        <v>5.6770103205562798E-2</v>
      </c>
      <c r="AX394" s="14">
        <v>7.5605622861522198E-2</v>
      </c>
      <c r="AY394" s="14"/>
      <c r="AZ394" s="14">
        <v>5.9712290091229199E-2</v>
      </c>
      <c r="BA394" s="14">
        <v>6.4243353041109202E-2</v>
      </c>
      <c r="BB394" s="14" t="s">
        <v>98</v>
      </c>
      <c r="BC394" s="14">
        <v>4.2566367225587799E-2</v>
      </c>
      <c r="BD394" s="14">
        <v>4.64526275977672E-2</v>
      </c>
      <c r="BE394" s="14">
        <v>8.4500545499454599E-2</v>
      </c>
      <c r="BF394" s="14">
        <v>0.146132732442986</v>
      </c>
      <c r="BG394" s="14"/>
      <c r="BH394" s="14">
        <v>7.5702815402980406E-2</v>
      </c>
      <c r="BI394" s="14">
        <v>5.0377635755398997E-2</v>
      </c>
      <c r="BJ394" s="14">
        <v>5.9841622894777201E-2</v>
      </c>
      <c r="BK394" s="14"/>
      <c r="BL394" s="14">
        <v>0.10212153288247</v>
      </c>
      <c r="BM394" s="14">
        <v>4.38967883321097E-2</v>
      </c>
      <c r="BN394" s="14">
        <v>0.100413504705034</v>
      </c>
      <c r="BO394" s="14">
        <v>0.33046775948674101</v>
      </c>
      <c r="BP394" s="14">
        <v>1.8775147141376201E-2</v>
      </c>
      <c r="BQ394" s="14"/>
      <c r="BR394" s="14">
        <v>0.104852747345171</v>
      </c>
      <c r="BS394" s="14">
        <v>3.8304841594417799E-2</v>
      </c>
      <c r="BT394" s="14">
        <v>0</v>
      </c>
    </row>
    <row r="395" spans="2:72" x14ac:dyDescent="0.25">
      <c r="B395" t="s">
        <v>132</v>
      </c>
      <c r="C395" s="14">
        <v>0.63122096521523396</v>
      </c>
      <c r="D395" s="14">
        <v>0.58569477980407103</v>
      </c>
      <c r="E395" s="14">
        <v>0.67798610479236499</v>
      </c>
      <c r="F395" s="14"/>
      <c r="G395" s="14">
        <v>0.58174020145667504</v>
      </c>
      <c r="H395" s="14">
        <v>0.63405254778447995</v>
      </c>
      <c r="I395" s="14">
        <v>0.58395910300130804</v>
      </c>
      <c r="J395" s="14">
        <v>0.64884159263630203</v>
      </c>
      <c r="K395" s="14">
        <v>0.66851727239611602</v>
      </c>
      <c r="L395" s="14">
        <v>0.65909619190889301</v>
      </c>
      <c r="M395" s="14"/>
      <c r="N395" s="14">
        <v>0.66357133453716799</v>
      </c>
      <c r="O395" s="14">
        <v>0.54282697339208597</v>
      </c>
      <c r="P395" s="14">
        <v>0.65762869992936002</v>
      </c>
      <c r="Q395" s="14">
        <v>0.66051877716589802</v>
      </c>
      <c r="R395" s="14"/>
      <c r="S395" s="14">
        <v>0.51673840246627301</v>
      </c>
      <c r="T395" s="14">
        <v>0.64112381857323797</v>
      </c>
      <c r="U395" s="14">
        <v>0.51284894163712502</v>
      </c>
      <c r="V395" s="14">
        <v>0.71000019355426502</v>
      </c>
      <c r="W395" s="14">
        <v>0.61903097299295795</v>
      </c>
      <c r="X395" s="14">
        <v>0.53899552591293298</v>
      </c>
      <c r="Y395" s="14">
        <v>0.77174298031644195</v>
      </c>
      <c r="Z395" s="14">
        <v>0.62636542018202301</v>
      </c>
      <c r="AA395" s="14">
        <v>0.78060314584389301</v>
      </c>
      <c r="AB395" s="14">
        <v>0.57285116944194103</v>
      </c>
      <c r="AC395" s="14">
        <v>0.60038595126488403</v>
      </c>
      <c r="AD395" s="14">
        <v>0.69459830542994505</v>
      </c>
      <c r="AE395" s="14"/>
      <c r="AF395" s="14">
        <v>-0.70846134646855796</v>
      </c>
      <c r="AG395" s="14">
        <v>0.50777776502356098</v>
      </c>
      <c r="AH395" s="14">
        <v>0.73746619020819804</v>
      </c>
      <c r="AI395" s="14">
        <v>0.65024011837325701</v>
      </c>
      <c r="AJ395" s="14">
        <v>0.54695868384689805</v>
      </c>
      <c r="AK395" s="14">
        <v>0.66904264548958803</v>
      </c>
      <c r="AL395" s="14">
        <v>0.623913424195356</v>
      </c>
      <c r="AM395" s="14">
        <v>0.79490328652159903</v>
      </c>
      <c r="AN395" s="14">
        <v>0.70861357849794004</v>
      </c>
      <c r="AO395" s="14">
        <v>0.88215838396748902</v>
      </c>
      <c r="AP395" s="14">
        <v>0.74991136600726904</v>
      </c>
      <c r="AQ395" s="14">
        <v>0.57434653415346204</v>
      </c>
      <c r="AR395" s="14">
        <v>0.36864616057274202</v>
      </c>
      <c r="AS395" s="14">
        <v>1</v>
      </c>
      <c r="AT395" s="14">
        <v>0.83557864636198698</v>
      </c>
      <c r="AU395" s="14">
        <v>0.74870321001728801</v>
      </c>
      <c r="AV395" s="14"/>
      <c r="AW395" s="14">
        <v>0.65360299755000495</v>
      </c>
      <c r="AX395" s="14">
        <v>0.60114531154402795</v>
      </c>
      <c r="AY395" s="14"/>
      <c r="AZ395" s="14">
        <v>0.66676525373578499</v>
      </c>
      <c r="BA395" s="14">
        <v>0.64107800610306098</v>
      </c>
      <c r="BB395" s="14" t="s">
        <v>98</v>
      </c>
      <c r="BC395" s="14">
        <v>0.65985920205356197</v>
      </c>
      <c r="BD395" s="14">
        <v>0.71584756365235602</v>
      </c>
      <c r="BE395" s="14">
        <v>0.56313926147173499</v>
      </c>
      <c r="BF395" s="14">
        <v>0.19315957577863399</v>
      </c>
      <c r="BG395" s="14"/>
      <c r="BH395" s="14">
        <v>0.64263063019315803</v>
      </c>
      <c r="BI395" s="14">
        <v>0.67300388318303705</v>
      </c>
      <c r="BJ395" s="14">
        <v>0.52087875859935695</v>
      </c>
      <c r="BK395" s="14"/>
      <c r="BL395" s="14">
        <v>0.59170417643701501</v>
      </c>
      <c r="BM395" s="14">
        <v>0.69300810841733296</v>
      </c>
      <c r="BN395" s="14">
        <v>0.61096344371538502</v>
      </c>
      <c r="BO395" s="14">
        <v>4.5099123204011798E-2</v>
      </c>
      <c r="BP395" s="14">
        <v>0.54988330924181095</v>
      </c>
      <c r="BQ395" s="14"/>
      <c r="BR395" s="14">
        <v>0.58667654666194002</v>
      </c>
      <c r="BS395" s="14">
        <v>0.69795590517433903</v>
      </c>
      <c r="BT395" s="14">
        <v>0.78425348008779905</v>
      </c>
    </row>
    <row r="396" spans="2:72" x14ac:dyDescent="0.2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row>
    <row r="397" spans="2:72" x14ac:dyDescent="0.25">
      <c r="B397" s="6" t="s">
        <v>262</v>
      </c>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row>
    <row r="398" spans="2:72" x14ac:dyDescent="0.25">
      <c r="B398" s="23" t="s">
        <v>261</v>
      </c>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row>
    <row r="399" spans="2:72" x14ac:dyDescent="0.25">
      <c r="B399" t="s">
        <v>255</v>
      </c>
      <c r="C399" s="14">
        <v>0.28300648601765999</v>
      </c>
      <c r="D399" s="14">
        <v>0.288563892281269</v>
      </c>
      <c r="E399" s="14">
        <v>0.27579868232674798</v>
      </c>
      <c r="F399" s="14"/>
      <c r="G399" s="14">
        <v>0.33164938776922798</v>
      </c>
      <c r="H399" s="14">
        <v>0.19363033960991399</v>
      </c>
      <c r="I399" s="14">
        <v>0.242974572461925</v>
      </c>
      <c r="J399" s="14">
        <v>0.37512708984096699</v>
      </c>
      <c r="K399" s="14">
        <v>0.296193981217721</v>
      </c>
      <c r="L399" s="14">
        <v>0.26129503772657697</v>
      </c>
      <c r="M399" s="14"/>
      <c r="N399" s="14">
        <v>0.28993462017659699</v>
      </c>
      <c r="O399" s="14">
        <v>0.266937669126875</v>
      </c>
      <c r="P399" s="14">
        <v>0.253253116608742</v>
      </c>
      <c r="Q399" s="14">
        <v>0.31163977160748901</v>
      </c>
      <c r="R399" s="14"/>
      <c r="S399" s="14">
        <v>0.24513199808140601</v>
      </c>
      <c r="T399" s="14">
        <v>0.32205026291431599</v>
      </c>
      <c r="U399" s="14">
        <v>0.25209462801612198</v>
      </c>
      <c r="V399" s="14">
        <v>0.11472518543275199</v>
      </c>
      <c r="W399" s="14">
        <v>0.300120981755439</v>
      </c>
      <c r="X399" s="14">
        <v>0.36455644940096299</v>
      </c>
      <c r="Y399" s="14">
        <v>0.36084794163747602</v>
      </c>
      <c r="Z399" s="14">
        <v>0.36563761723041799</v>
      </c>
      <c r="AA399" s="14">
        <v>0.29546212657203902</v>
      </c>
      <c r="AB399" s="14">
        <v>0.27366994600021899</v>
      </c>
      <c r="AC399" s="14">
        <v>0.303003055295126</v>
      </c>
      <c r="AD399" s="14">
        <v>0.363593192524376</v>
      </c>
      <c r="AE399" s="14"/>
      <c r="AF399" s="14">
        <v>0.26680467679407799</v>
      </c>
      <c r="AG399" s="14">
        <v>0.38565349653535702</v>
      </c>
      <c r="AH399" s="14">
        <v>0.206147241135822</v>
      </c>
      <c r="AI399" s="14">
        <v>0.30061143549186797</v>
      </c>
      <c r="AJ399" s="14">
        <v>0.18935699097026801</v>
      </c>
      <c r="AK399" s="14">
        <v>0.194230507157238</v>
      </c>
      <c r="AL399" s="14">
        <v>0.41921834148349002</v>
      </c>
      <c r="AM399" s="14">
        <v>0.29200911894930398</v>
      </c>
      <c r="AN399" s="14">
        <v>0.48631156112757301</v>
      </c>
      <c r="AO399" s="14">
        <v>0.36781558277599502</v>
      </c>
      <c r="AP399" s="14">
        <v>0.16350095142045801</v>
      </c>
      <c r="AQ399" s="14">
        <v>0.467965344067928</v>
      </c>
      <c r="AR399" s="14">
        <v>0.20616017826708799</v>
      </c>
      <c r="AS399" s="14">
        <v>0.404093406335644</v>
      </c>
      <c r="AT399" s="14">
        <v>0.28842634185148802</v>
      </c>
      <c r="AU399" s="14">
        <v>0.23732616602419099</v>
      </c>
      <c r="AV399" s="14"/>
      <c r="AW399" s="14">
        <v>0.270718434012994</v>
      </c>
      <c r="AX399" s="14">
        <v>0.29963213391663202</v>
      </c>
      <c r="AY399" s="14"/>
      <c r="AZ399" s="14">
        <v>0.28017207931235499</v>
      </c>
      <c r="BA399" s="14">
        <v>0.313341377741365</v>
      </c>
      <c r="BB399" s="14" t="s">
        <v>98</v>
      </c>
      <c r="BC399" s="14">
        <v>0.26200123869848502</v>
      </c>
      <c r="BD399" s="14">
        <v>0.325660948724941</v>
      </c>
      <c r="BE399" s="14">
        <v>0.23702558181019101</v>
      </c>
      <c r="BF399" s="14">
        <v>0.17375110357246601</v>
      </c>
      <c r="BG399" s="14"/>
      <c r="BH399" s="14">
        <v>0.24748807103751</v>
      </c>
      <c r="BI399" s="14">
        <v>0.322794406237361</v>
      </c>
      <c r="BJ399" s="14">
        <v>0.25254495693708301</v>
      </c>
      <c r="BK399" s="14"/>
      <c r="BL399" s="14">
        <v>0.251463545920459</v>
      </c>
      <c r="BM399" s="14">
        <v>0.36200402711690199</v>
      </c>
      <c r="BN399" s="14">
        <v>0.206029245929884</v>
      </c>
      <c r="BO399" s="14">
        <v>0.286060834814301</v>
      </c>
      <c r="BP399" s="14">
        <v>0.23543731574061499</v>
      </c>
      <c r="BQ399" s="14"/>
      <c r="BR399" s="14">
        <v>0.18410358284921699</v>
      </c>
      <c r="BS399" s="14">
        <v>0.344322735805627</v>
      </c>
      <c r="BT399" s="14">
        <v>0.408760502552379</v>
      </c>
    </row>
    <row r="400" spans="2:72" x14ac:dyDescent="0.25">
      <c r="B400" t="s">
        <v>256</v>
      </c>
      <c r="C400" s="14">
        <v>0.36997015421273999</v>
      </c>
      <c r="D400" s="14">
        <v>0.36691782407860601</v>
      </c>
      <c r="E400" s="14">
        <v>0.37723115295029302</v>
      </c>
      <c r="F400" s="14"/>
      <c r="G400" s="14">
        <v>0.39646618601580802</v>
      </c>
      <c r="H400" s="14">
        <v>0.41225460791740198</v>
      </c>
      <c r="I400" s="14">
        <v>0.36801104019331499</v>
      </c>
      <c r="J400" s="14">
        <v>0.33377543279036598</v>
      </c>
      <c r="K400" s="14">
        <v>0.385485990751114</v>
      </c>
      <c r="L400" s="14">
        <v>0.33997630553118702</v>
      </c>
      <c r="M400" s="14"/>
      <c r="N400" s="14">
        <v>0.35423834214405697</v>
      </c>
      <c r="O400" s="14">
        <v>0.38794836795360399</v>
      </c>
      <c r="P400" s="14">
        <v>0.36690577157250298</v>
      </c>
      <c r="Q400" s="14">
        <v>0.37449329424175898</v>
      </c>
      <c r="R400" s="14"/>
      <c r="S400" s="14">
        <v>0.32971662062363599</v>
      </c>
      <c r="T400" s="14">
        <v>0.33563922157598702</v>
      </c>
      <c r="U400" s="14">
        <v>0.35682948895827699</v>
      </c>
      <c r="V400" s="14">
        <v>0.44158727316691299</v>
      </c>
      <c r="W400" s="14">
        <v>0.49701705683291503</v>
      </c>
      <c r="X400" s="14">
        <v>0.33527928605755702</v>
      </c>
      <c r="Y400" s="14">
        <v>0.36656153676917202</v>
      </c>
      <c r="Z400" s="14">
        <v>0.19772749609691001</v>
      </c>
      <c r="AA400" s="14">
        <v>0.43682188394726001</v>
      </c>
      <c r="AB400" s="14">
        <v>0.32911315523977203</v>
      </c>
      <c r="AC400" s="14">
        <v>0.22555504909673599</v>
      </c>
      <c r="AD400" s="14">
        <v>0.44725479221629</v>
      </c>
      <c r="AE400" s="14"/>
      <c r="AF400" s="14">
        <v>0.23445400338880301</v>
      </c>
      <c r="AG400" s="14">
        <v>0.31052579198580099</v>
      </c>
      <c r="AH400" s="14">
        <v>0.381533452699721</v>
      </c>
      <c r="AI400" s="14">
        <v>0.37649205304880101</v>
      </c>
      <c r="AJ400" s="14">
        <v>0.57938367979374805</v>
      </c>
      <c r="AK400" s="14">
        <v>0.51864814275913995</v>
      </c>
      <c r="AL400" s="14">
        <v>0.309937265406725</v>
      </c>
      <c r="AM400" s="14">
        <v>0.281259134347564</v>
      </c>
      <c r="AN400" s="14">
        <v>0.24620170320616799</v>
      </c>
      <c r="AO400" s="14">
        <v>0.36815976404409301</v>
      </c>
      <c r="AP400" s="14">
        <v>0.35690707805831701</v>
      </c>
      <c r="AQ400" s="14">
        <v>0.14075671847836199</v>
      </c>
      <c r="AR400" s="14">
        <v>0.68675033549401698</v>
      </c>
      <c r="AS400" s="14">
        <v>0.26249339827185397</v>
      </c>
      <c r="AT400" s="14">
        <v>0.17497450782589</v>
      </c>
      <c r="AU400" s="14">
        <v>0.31339618837542799</v>
      </c>
      <c r="AV400" s="14"/>
      <c r="AW400" s="14">
        <v>0.378868551720836</v>
      </c>
      <c r="AX400" s="14">
        <v>0.35793068499674802</v>
      </c>
      <c r="AY400" s="14"/>
      <c r="AZ400" s="14">
        <v>0.39874156241209302</v>
      </c>
      <c r="BA400" s="14">
        <v>0.33646722677681001</v>
      </c>
      <c r="BB400" s="14" t="s">
        <v>98</v>
      </c>
      <c r="BC400" s="14">
        <v>0.49356230543720098</v>
      </c>
      <c r="BD400" s="14">
        <v>0.38975788526204003</v>
      </c>
      <c r="BE400" s="14">
        <v>0.29651931749750499</v>
      </c>
      <c r="BF400" s="14">
        <v>0.44858366699097701</v>
      </c>
      <c r="BG400" s="14"/>
      <c r="BH400" s="14">
        <v>0.39058621719543901</v>
      </c>
      <c r="BI400" s="14">
        <v>0.35586039998109997</v>
      </c>
      <c r="BJ400" s="14">
        <v>0.309083232728253</v>
      </c>
      <c r="BK400" s="14"/>
      <c r="BL400" s="14">
        <v>0.41137167802840102</v>
      </c>
      <c r="BM400" s="14">
        <v>0.35051712931756401</v>
      </c>
      <c r="BN400" s="14">
        <v>0.35868674976703502</v>
      </c>
      <c r="BO400" s="14">
        <v>0.19608521369752099</v>
      </c>
      <c r="BP400" s="14">
        <v>0.41043173064493599</v>
      </c>
      <c r="BQ400" s="14"/>
      <c r="BR400" s="14">
        <v>0.47652020989896499</v>
      </c>
      <c r="BS400" s="14">
        <v>0.36870398387366299</v>
      </c>
      <c r="BT400" s="14">
        <v>0.28267182917339301</v>
      </c>
    </row>
    <row r="401" spans="2:72" x14ac:dyDescent="0.25">
      <c r="B401" t="s">
        <v>257</v>
      </c>
      <c r="C401" s="14">
        <v>0.186751453848712</v>
      </c>
      <c r="D401" s="14">
        <v>0.17120244857202099</v>
      </c>
      <c r="E401" s="14">
        <v>0.19670053110038399</v>
      </c>
      <c r="F401" s="14"/>
      <c r="G401" s="14">
        <v>0.10625005712779501</v>
      </c>
      <c r="H401" s="14">
        <v>0.17870189092473801</v>
      </c>
      <c r="I401" s="14">
        <v>0.22032718213337499</v>
      </c>
      <c r="J401" s="14">
        <v>0.18775105174430701</v>
      </c>
      <c r="K401" s="14">
        <v>0.21845247218331301</v>
      </c>
      <c r="L401" s="14">
        <v>0.18431757932741299</v>
      </c>
      <c r="M401" s="14"/>
      <c r="N401" s="14">
        <v>0.19187947983057899</v>
      </c>
      <c r="O401" s="14">
        <v>0.16736891789948799</v>
      </c>
      <c r="P401" s="14">
        <v>0.244404453294296</v>
      </c>
      <c r="Q401" s="14">
        <v>0.15321661614877999</v>
      </c>
      <c r="R401" s="14"/>
      <c r="S401" s="14">
        <v>0.25046343886786199</v>
      </c>
      <c r="T401" s="14">
        <v>0.198181621643197</v>
      </c>
      <c r="U401" s="14">
        <v>0.200215776484544</v>
      </c>
      <c r="V401" s="14">
        <v>0.17051078824442301</v>
      </c>
      <c r="W401" s="14">
        <v>0.110836411964223</v>
      </c>
      <c r="X401" s="14">
        <v>0.24589995786312999</v>
      </c>
      <c r="Y401" s="14">
        <v>8.6453592213686398E-2</v>
      </c>
      <c r="Z401" s="14">
        <v>0.30213945750306398</v>
      </c>
      <c r="AA401" s="14">
        <v>0.19985222813522999</v>
      </c>
      <c r="AB401" s="14">
        <v>0.117295727199625</v>
      </c>
      <c r="AC401" s="14">
        <v>0.27130468055673701</v>
      </c>
      <c r="AD401" s="14">
        <v>0.18915201525933301</v>
      </c>
      <c r="AE401" s="14"/>
      <c r="AF401" s="14">
        <v>0</v>
      </c>
      <c r="AG401" s="14">
        <v>7.8912366518202007E-2</v>
      </c>
      <c r="AH401" s="14">
        <v>0.28150545686924799</v>
      </c>
      <c r="AI401" s="14">
        <v>0.107194262702847</v>
      </c>
      <c r="AJ401" s="14">
        <v>0.13788699810807101</v>
      </c>
      <c r="AK401" s="14">
        <v>0.21288960745281801</v>
      </c>
      <c r="AL401" s="14">
        <v>0.19057027237667701</v>
      </c>
      <c r="AM401" s="14">
        <v>0.29399730132014501</v>
      </c>
      <c r="AN401" s="14">
        <v>0.14943571626227301</v>
      </c>
      <c r="AO401" s="14">
        <v>0.26402465317991197</v>
      </c>
      <c r="AP401" s="14">
        <v>0.14421002188193799</v>
      </c>
      <c r="AQ401" s="14">
        <v>9.9397007170368201E-2</v>
      </c>
      <c r="AR401" s="14">
        <v>0</v>
      </c>
      <c r="AS401" s="14">
        <v>0.33341319539250203</v>
      </c>
      <c r="AT401" s="14">
        <v>0.41085891319148299</v>
      </c>
      <c r="AU401" s="14">
        <v>0.13792764096757601</v>
      </c>
      <c r="AV401" s="14"/>
      <c r="AW401" s="14">
        <v>0.17709936399567699</v>
      </c>
      <c r="AX401" s="14">
        <v>0.199810663504145</v>
      </c>
      <c r="AY401" s="14"/>
      <c r="AZ401" s="14">
        <v>0.21025981107900599</v>
      </c>
      <c r="BA401" s="14">
        <v>0.15009368945200399</v>
      </c>
      <c r="BB401" s="14" t="s">
        <v>98</v>
      </c>
      <c r="BC401" s="14">
        <v>0.14152586263765499</v>
      </c>
      <c r="BD401" s="14">
        <v>7.5201868017618606E-2</v>
      </c>
      <c r="BE401" s="14">
        <v>0.289336210338278</v>
      </c>
      <c r="BF401" s="14">
        <v>0.24410408112461801</v>
      </c>
      <c r="BG401" s="14"/>
      <c r="BH401" s="14">
        <v>0.185880155473056</v>
      </c>
      <c r="BI401" s="14">
        <v>0.19869569853626501</v>
      </c>
      <c r="BJ401" s="14">
        <v>0.15088891255786399</v>
      </c>
      <c r="BK401" s="14"/>
      <c r="BL401" s="14">
        <v>0.18955232220395701</v>
      </c>
      <c r="BM401" s="14">
        <v>0.16316603605356</v>
      </c>
      <c r="BN401" s="14">
        <v>0.34569894207691199</v>
      </c>
      <c r="BO401" s="14">
        <v>0</v>
      </c>
      <c r="BP401" s="14">
        <v>0.18826062717824099</v>
      </c>
      <c r="BQ401" s="14"/>
      <c r="BR401" s="14">
        <v>0.23543532573306999</v>
      </c>
      <c r="BS401" s="14">
        <v>0.13864696071903401</v>
      </c>
      <c r="BT401" s="14">
        <v>0.265608954663139</v>
      </c>
    </row>
    <row r="402" spans="2:72" x14ac:dyDescent="0.25">
      <c r="B402" t="s">
        <v>258</v>
      </c>
      <c r="C402" s="14">
        <v>7.3627359054487806E-2</v>
      </c>
      <c r="D402" s="14">
        <v>7.4610384236877395E-2</v>
      </c>
      <c r="E402" s="14">
        <v>7.3616789877845798E-2</v>
      </c>
      <c r="F402" s="14"/>
      <c r="G402" s="14">
        <v>9.2378367774023099E-2</v>
      </c>
      <c r="H402" s="14">
        <v>9.3625838627279703E-2</v>
      </c>
      <c r="I402" s="14">
        <v>8.3671086648161905E-2</v>
      </c>
      <c r="J402" s="14">
        <v>2.2536320977421701E-2</v>
      </c>
      <c r="K402" s="14">
        <v>4.3706943646526497E-2</v>
      </c>
      <c r="L402" s="14">
        <v>0.112167965465334</v>
      </c>
      <c r="M402" s="14"/>
      <c r="N402" s="14">
        <v>8.9441401866885303E-2</v>
      </c>
      <c r="O402" s="14">
        <v>5.01720755049401E-2</v>
      </c>
      <c r="P402" s="14">
        <v>6.4651704401378504E-2</v>
      </c>
      <c r="Q402" s="14">
        <v>8.2810788139425107E-2</v>
      </c>
      <c r="R402" s="14"/>
      <c r="S402" s="14">
        <v>0.10526253374526</v>
      </c>
      <c r="T402" s="14">
        <v>5.5629041172468599E-2</v>
      </c>
      <c r="U402" s="14">
        <v>9.5045416734129598E-2</v>
      </c>
      <c r="V402" s="14">
        <v>0.159973276689584</v>
      </c>
      <c r="W402" s="14">
        <v>2.6561250703677999E-2</v>
      </c>
      <c r="X402" s="14">
        <v>0</v>
      </c>
      <c r="Y402" s="14">
        <v>9.3534010288676694E-2</v>
      </c>
      <c r="Z402" s="14">
        <v>0</v>
      </c>
      <c r="AA402" s="14">
        <v>3.1897090390113202E-2</v>
      </c>
      <c r="AB402" s="14">
        <v>0.12790837564492799</v>
      </c>
      <c r="AC402" s="14">
        <v>7.1497848187456595E-2</v>
      </c>
      <c r="AD402" s="14">
        <v>0</v>
      </c>
      <c r="AE402" s="14"/>
      <c r="AF402" s="14">
        <v>0</v>
      </c>
      <c r="AG402" s="14">
        <v>0.11078365874228201</v>
      </c>
      <c r="AH402" s="14">
        <v>8.5907235683403499E-2</v>
      </c>
      <c r="AI402" s="14">
        <v>6.3887257955013793E-2</v>
      </c>
      <c r="AJ402" s="14">
        <v>3.8108882656136302E-2</v>
      </c>
      <c r="AK402" s="14">
        <v>2.7082486114504499E-2</v>
      </c>
      <c r="AL402" s="14">
        <v>4.3439029072384901E-2</v>
      </c>
      <c r="AM402" s="14">
        <v>9.9146680892580497E-2</v>
      </c>
      <c r="AN402" s="14">
        <v>7.4181365609275296E-2</v>
      </c>
      <c r="AO402" s="14">
        <v>0</v>
      </c>
      <c r="AP402" s="14">
        <v>0.16035832187705901</v>
      </c>
      <c r="AQ402" s="14">
        <v>0.18757532157864101</v>
      </c>
      <c r="AR402" s="14">
        <v>0.107089486238895</v>
      </c>
      <c r="AS402" s="14">
        <v>0</v>
      </c>
      <c r="AT402" s="14">
        <v>0</v>
      </c>
      <c r="AU402" s="14">
        <v>0</v>
      </c>
      <c r="AV402" s="14"/>
      <c r="AW402" s="14">
        <v>7.3975796555127302E-2</v>
      </c>
      <c r="AX402" s="14">
        <v>7.3155925567859506E-2</v>
      </c>
      <c r="AY402" s="14"/>
      <c r="AZ402" s="14">
        <v>5.0222203852220003E-2</v>
      </c>
      <c r="BA402" s="14">
        <v>7.0862555190065707E-2</v>
      </c>
      <c r="BB402" s="14" t="s">
        <v>98</v>
      </c>
      <c r="BC402" s="14">
        <v>0.10291059322665801</v>
      </c>
      <c r="BD402" s="14">
        <v>0.13803882871763301</v>
      </c>
      <c r="BE402" s="14">
        <v>6.9392129789670604E-2</v>
      </c>
      <c r="BF402" s="14">
        <v>0</v>
      </c>
      <c r="BG402" s="14"/>
      <c r="BH402" s="14">
        <v>8.0212912572337897E-2</v>
      </c>
      <c r="BI402" s="14">
        <v>6.45478861191843E-2</v>
      </c>
      <c r="BJ402" s="14">
        <v>7.5687976567124199E-2</v>
      </c>
      <c r="BK402" s="14"/>
      <c r="BL402" s="14">
        <v>7.3624321094523396E-2</v>
      </c>
      <c r="BM402" s="14">
        <v>7.1526028665565802E-2</v>
      </c>
      <c r="BN402" s="14">
        <v>6.5062293887569206E-2</v>
      </c>
      <c r="BO402" s="14">
        <v>0</v>
      </c>
      <c r="BP402" s="14">
        <v>4.6058487515288397E-2</v>
      </c>
      <c r="BQ402" s="14"/>
      <c r="BR402" s="14">
        <v>5.0116442115102897E-2</v>
      </c>
      <c r="BS402" s="14">
        <v>8.3859217304001601E-2</v>
      </c>
      <c r="BT402" s="14">
        <v>4.2958713611088502E-2</v>
      </c>
    </row>
    <row r="403" spans="2:72" x14ac:dyDescent="0.25">
      <c r="B403" t="s">
        <v>259</v>
      </c>
      <c r="C403" s="14">
        <v>4.7934465328891403E-2</v>
      </c>
      <c r="D403" s="14">
        <v>6.1346005414436099E-2</v>
      </c>
      <c r="E403" s="14">
        <v>3.6239237801729197E-2</v>
      </c>
      <c r="F403" s="14"/>
      <c r="G403" s="14">
        <v>0</v>
      </c>
      <c r="H403" s="14">
        <v>6.8306123018891399E-2</v>
      </c>
      <c r="I403" s="14">
        <v>4.2377551889778903E-2</v>
      </c>
      <c r="J403" s="14">
        <v>6.7713589542163999E-2</v>
      </c>
      <c r="K403" s="14">
        <v>5.6160612201326003E-2</v>
      </c>
      <c r="L403" s="14">
        <v>4.1273277520410698E-2</v>
      </c>
      <c r="M403" s="14"/>
      <c r="N403" s="14">
        <v>4.0864507539945603E-2</v>
      </c>
      <c r="O403" s="14">
        <v>5.9655807495882798E-2</v>
      </c>
      <c r="P403" s="14">
        <v>7.0784954123079405E-2</v>
      </c>
      <c r="Q403" s="14">
        <v>2.83758523219097E-2</v>
      </c>
      <c r="R403" s="14"/>
      <c r="S403" s="14">
        <v>4.04195730457549E-2</v>
      </c>
      <c r="T403" s="14">
        <v>3.1755512024747599E-2</v>
      </c>
      <c r="U403" s="14">
        <v>3.5837786150116999E-2</v>
      </c>
      <c r="V403" s="14">
        <v>9.3845589057472104E-2</v>
      </c>
      <c r="W403" s="14">
        <v>0</v>
      </c>
      <c r="X403" s="14">
        <v>2.5441519712169201E-2</v>
      </c>
      <c r="Y403" s="14">
        <v>3.6337192766778603E-2</v>
      </c>
      <c r="Z403" s="14">
        <v>0</v>
      </c>
      <c r="AA403" s="14">
        <v>1.8859470306093199E-2</v>
      </c>
      <c r="AB403" s="14">
        <v>0.12742434264824201</v>
      </c>
      <c r="AC403" s="14">
        <v>0.128639366863945</v>
      </c>
      <c r="AD403" s="14">
        <v>0</v>
      </c>
      <c r="AE403" s="14"/>
      <c r="AF403" s="14">
        <v>0.18937580312306701</v>
      </c>
      <c r="AG403" s="14">
        <v>4.1384163963975998E-2</v>
      </c>
      <c r="AH403" s="14">
        <v>0</v>
      </c>
      <c r="AI403" s="14">
        <v>8.0599654797552198E-2</v>
      </c>
      <c r="AJ403" s="14">
        <v>2.6630960555071401E-2</v>
      </c>
      <c r="AK403" s="14">
        <v>4.71492565163001E-2</v>
      </c>
      <c r="AL403" s="14">
        <v>3.6835091660722699E-2</v>
      </c>
      <c r="AM403" s="14">
        <v>3.3587764490406298E-2</v>
      </c>
      <c r="AN403" s="14">
        <v>4.3869653794709702E-2</v>
      </c>
      <c r="AO403" s="14">
        <v>0</v>
      </c>
      <c r="AP403" s="14">
        <v>0.14443513288878099</v>
      </c>
      <c r="AQ403" s="14">
        <v>5.3550149133464599E-2</v>
      </c>
      <c r="AR403" s="14">
        <v>0</v>
      </c>
      <c r="AS403" s="14">
        <v>0</v>
      </c>
      <c r="AT403" s="14">
        <v>0</v>
      </c>
      <c r="AU403" s="14">
        <v>0.21312925148898201</v>
      </c>
      <c r="AV403" s="14"/>
      <c r="AW403" s="14">
        <v>6.5930974552234595E-2</v>
      </c>
      <c r="AX403" s="14">
        <v>2.35853149798942E-2</v>
      </c>
      <c r="AY403" s="14"/>
      <c r="AZ403" s="14">
        <v>2.3090798689602E-2</v>
      </c>
      <c r="BA403" s="14">
        <v>0.10325497785099</v>
      </c>
      <c r="BB403" s="14" t="s">
        <v>98</v>
      </c>
      <c r="BC403" s="14">
        <v>0</v>
      </c>
      <c r="BD403" s="14">
        <v>0</v>
      </c>
      <c r="BE403" s="14">
        <v>5.9616233328214703E-2</v>
      </c>
      <c r="BF403" s="14">
        <v>0</v>
      </c>
      <c r="BG403" s="14"/>
      <c r="BH403" s="14">
        <v>6.7853146642640305E-2</v>
      </c>
      <c r="BI403" s="14">
        <v>3.9479317863248202E-2</v>
      </c>
      <c r="BJ403" s="14">
        <v>3.53933709958478E-2</v>
      </c>
      <c r="BK403" s="14"/>
      <c r="BL403" s="14">
        <v>5.5078114228943799E-2</v>
      </c>
      <c r="BM403" s="14">
        <v>1.35522252010021E-2</v>
      </c>
      <c r="BN403" s="14">
        <v>0</v>
      </c>
      <c r="BO403" s="14">
        <v>0.22823509183871901</v>
      </c>
      <c r="BP403" s="14">
        <v>5.18408844154978E-2</v>
      </c>
      <c r="BQ403" s="14"/>
      <c r="BR403" s="14">
        <v>3.3962452412210298E-2</v>
      </c>
      <c r="BS403" s="14">
        <v>3.8877529267947297E-2</v>
      </c>
      <c r="BT403" s="14">
        <v>0</v>
      </c>
    </row>
    <row r="404" spans="2:72" x14ac:dyDescent="0.25">
      <c r="B404" t="s">
        <v>92</v>
      </c>
      <c r="C404" s="14">
        <v>3.87100815375079E-2</v>
      </c>
      <c r="D404" s="14">
        <v>3.73594454167906E-2</v>
      </c>
      <c r="E404" s="14">
        <v>4.0413605942999503E-2</v>
      </c>
      <c r="F404" s="14"/>
      <c r="G404" s="14">
        <v>7.3256001313145594E-2</v>
      </c>
      <c r="H404" s="14">
        <v>5.3481199901775398E-2</v>
      </c>
      <c r="I404" s="14">
        <v>4.2638566673444102E-2</v>
      </c>
      <c r="J404" s="14">
        <v>1.30965151047738E-2</v>
      </c>
      <c r="K404" s="14">
        <v>0</v>
      </c>
      <c r="L404" s="14">
        <v>6.0969834429078301E-2</v>
      </c>
      <c r="M404" s="14"/>
      <c r="N404" s="14">
        <v>3.3641648441937302E-2</v>
      </c>
      <c r="O404" s="14">
        <v>6.7917162019209998E-2</v>
      </c>
      <c r="P404" s="14">
        <v>0</v>
      </c>
      <c r="Q404" s="14">
        <v>4.9463677540637997E-2</v>
      </c>
      <c r="R404" s="14"/>
      <c r="S404" s="14">
        <v>2.9005835636081501E-2</v>
      </c>
      <c r="T404" s="14">
        <v>5.6744340669283598E-2</v>
      </c>
      <c r="U404" s="14">
        <v>5.9976903656810299E-2</v>
      </c>
      <c r="V404" s="14">
        <v>1.9357887408855901E-2</v>
      </c>
      <c r="W404" s="14">
        <v>6.5464298743745597E-2</v>
      </c>
      <c r="X404" s="14">
        <v>2.8822786966180701E-2</v>
      </c>
      <c r="Y404" s="14">
        <v>5.6265726324210397E-2</v>
      </c>
      <c r="Z404" s="14">
        <v>0.13449542916960899</v>
      </c>
      <c r="AA404" s="14">
        <v>1.7107200649264701E-2</v>
      </c>
      <c r="AB404" s="14">
        <v>2.45884532672144E-2</v>
      </c>
      <c r="AC404" s="14">
        <v>0</v>
      </c>
      <c r="AD404" s="14">
        <v>0</v>
      </c>
      <c r="AE404" s="14"/>
      <c r="AF404" s="14">
        <v>0.30936551669405099</v>
      </c>
      <c r="AG404" s="14">
        <v>7.2740522254382003E-2</v>
      </c>
      <c r="AH404" s="14">
        <v>4.4906613611805202E-2</v>
      </c>
      <c r="AI404" s="14">
        <v>7.1215336003917801E-2</v>
      </c>
      <c r="AJ404" s="14">
        <v>2.86324879167041E-2</v>
      </c>
      <c r="AK404" s="14">
        <v>0</v>
      </c>
      <c r="AL404" s="14">
        <v>0</v>
      </c>
      <c r="AM404" s="14">
        <v>0</v>
      </c>
      <c r="AN404" s="14">
        <v>0</v>
      </c>
      <c r="AO404" s="14">
        <v>0</v>
      </c>
      <c r="AP404" s="14">
        <v>3.0588493873446001E-2</v>
      </c>
      <c r="AQ404" s="14">
        <v>5.0755459571236401E-2</v>
      </c>
      <c r="AR404" s="14">
        <v>0</v>
      </c>
      <c r="AS404" s="14">
        <v>0</v>
      </c>
      <c r="AT404" s="14">
        <v>0.12574023713113899</v>
      </c>
      <c r="AU404" s="14">
        <v>9.8220753143823003E-2</v>
      </c>
      <c r="AV404" s="14"/>
      <c r="AW404" s="14">
        <v>3.34068791631301E-2</v>
      </c>
      <c r="AX404" s="14">
        <v>4.5885277034720902E-2</v>
      </c>
      <c r="AY404" s="14"/>
      <c r="AZ404" s="14">
        <v>3.7513544654724798E-2</v>
      </c>
      <c r="BA404" s="14">
        <v>2.5980172988765801E-2</v>
      </c>
      <c r="BB404" s="14" t="s">
        <v>98</v>
      </c>
      <c r="BC404" s="14">
        <v>0</v>
      </c>
      <c r="BD404" s="14">
        <v>7.1340469277767896E-2</v>
      </c>
      <c r="BE404" s="14">
        <v>4.8110527236140697E-2</v>
      </c>
      <c r="BF404" s="14">
        <v>0.13356114831193899</v>
      </c>
      <c r="BG404" s="14"/>
      <c r="BH404" s="14">
        <v>2.79794970790164E-2</v>
      </c>
      <c r="BI404" s="14">
        <v>1.8622291262840901E-2</v>
      </c>
      <c r="BJ404" s="14">
        <v>0.176401550213828</v>
      </c>
      <c r="BK404" s="14"/>
      <c r="BL404" s="14">
        <v>1.8910018523715801E-2</v>
      </c>
      <c r="BM404" s="14">
        <v>3.9234553645406803E-2</v>
      </c>
      <c r="BN404" s="14">
        <v>2.4522768338600301E-2</v>
      </c>
      <c r="BO404" s="14">
        <v>0.28961885964945899</v>
      </c>
      <c r="BP404" s="14">
        <v>6.7970954505421302E-2</v>
      </c>
      <c r="BQ404" s="14"/>
      <c r="BR404" s="14">
        <v>1.9861986991435002E-2</v>
      </c>
      <c r="BS404" s="14">
        <v>2.5589573029727201E-2</v>
      </c>
      <c r="BT404" s="14">
        <v>0</v>
      </c>
    </row>
    <row r="405" spans="2:72" x14ac:dyDescent="0.25">
      <c r="B405" t="s">
        <v>130</v>
      </c>
      <c r="C405" s="14">
        <v>0.65297664023040103</v>
      </c>
      <c r="D405" s="14">
        <v>0.65548171635987496</v>
      </c>
      <c r="E405" s="14">
        <v>0.65302983527704095</v>
      </c>
      <c r="F405" s="14"/>
      <c r="G405" s="14">
        <v>0.728115573785036</v>
      </c>
      <c r="H405" s="14">
        <v>0.60588494752731603</v>
      </c>
      <c r="I405" s="14">
        <v>0.61098561265523998</v>
      </c>
      <c r="J405" s="14">
        <v>0.70890252263133402</v>
      </c>
      <c r="K405" s="14">
        <v>0.68167997196883501</v>
      </c>
      <c r="L405" s="14">
        <v>0.60127134325776399</v>
      </c>
      <c r="M405" s="14"/>
      <c r="N405" s="14">
        <v>0.64417296232065302</v>
      </c>
      <c r="O405" s="14">
        <v>0.65488603708047899</v>
      </c>
      <c r="P405" s="14">
        <v>0.62015888818124598</v>
      </c>
      <c r="Q405" s="14">
        <v>0.68613306584924705</v>
      </c>
      <c r="R405" s="14"/>
      <c r="S405" s="14">
        <v>0.574848618705042</v>
      </c>
      <c r="T405" s="14">
        <v>0.65768948449030296</v>
      </c>
      <c r="U405" s="14">
        <v>0.60892411697439897</v>
      </c>
      <c r="V405" s="14">
        <v>0.55631245859966505</v>
      </c>
      <c r="W405" s="14">
        <v>0.79713803858835297</v>
      </c>
      <c r="X405" s="14">
        <v>0.69983573545851996</v>
      </c>
      <c r="Y405" s="14">
        <v>0.72740947840664805</v>
      </c>
      <c r="Z405" s="14">
        <v>0.56336511332732797</v>
      </c>
      <c r="AA405" s="14">
        <v>0.73228401051929903</v>
      </c>
      <c r="AB405" s="14">
        <v>0.60278310123999101</v>
      </c>
      <c r="AC405" s="14">
        <v>0.52855810439186202</v>
      </c>
      <c r="AD405" s="14">
        <v>0.81084798474066699</v>
      </c>
      <c r="AE405" s="14"/>
      <c r="AF405" s="14">
        <v>0.501258680182881</v>
      </c>
      <c r="AG405" s="14">
        <v>0.69617928852115796</v>
      </c>
      <c r="AH405" s="14">
        <v>0.587680693835543</v>
      </c>
      <c r="AI405" s="14">
        <v>0.67710348854066904</v>
      </c>
      <c r="AJ405" s="14">
        <v>0.76874067076401698</v>
      </c>
      <c r="AK405" s="14">
        <v>0.71287864991637795</v>
      </c>
      <c r="AL405" s="14">
        <v>0.72915560689021597</v>
      </c>
      <c r="AM405" s="14">
        <v>0.57326825329686804</v>
      </c>
      <c r="AN405" s="14">
        <v>0.73251326433374198</v>
      </c>
      <c r="AO405" s="14">
        <v>0.73597534682008803</v>
      </c>
      <c r="AP405" s="14">
        <v>0.52040802947877596</v>
      </c>
      <c r="AQ405" s="14">
        <v>0.60872206254629002</v>
      </c>
      <c r="AR405" s="14">
        <v>0.89291051376110497</v>
      </c>
      <c r="AS405" s="14">
        <v>0.66658680460749797</v>
      </c>
      <c r="AT405" s="14">
        <v>0.46340084967737799</v>
      </c>
      <c r="AU405" s="14">
        <v>0.55072235439961903</v>
      </c>
      <c r="AV405" s="14"/>
      <c r="AW405" s="14">
        <v>0.649586985733831</v>
      </c>
      <c r="AX405" s="14">
        <v>0.65756281891337998</v>
      </c>
      <c r="AY405" s="14"/>
      <c r="AZ405" s="14">
        <v>0.67891364172444801</v>
      </c>
      <c r="BA405" s="14">
        <v>0.64980860451817402</v>
      </c>
      <c r="BB405" s="14" t="s">
        <v>98</v>
      </c>
      <c r="BC405" s="14">
        <v>0.75556354413568605</v>
      </c>
      <c r="BD405" s="14">
        <v>0.71541883398698103</v>
      </c>
      <c r="BE405" s="14">
        <v>0.533544899307696</v>
      </c>
      <c r="BF405" s="14">
        <v>0.622334770563443</v>
      </c>
      <c r="BG405" s="14"/>
      <c r="BH405" s="14">
        <v>0.63807428823294898</v>
      </c>
      <c r="BI405" s="14">
        <v>0.67865480621846097</v>
      </c>
      <c r="BJ405" s="14">
        <v>0.56162818966533601</v>
      </c>
      <c r="BK405" s="14"/>
      <c r="BL405" s="14">
        <v>0.66283522394885996</v>
      </c>
      <c r="BM405" s="14">
        <v>0.71252115643446501</v>
      </c>
      <c r="BN405" s="14">
        <v>0.56471599569691899</v>
      </c>
      <c r="BO405" s="14">
        <v>0.48214604851182202</v>
      </c>
      <c r="BP405" s="14">
        <v>0.64586904638555098</v>
      </c>
      <c r="BQ405" s="14"/>
      <c r="BR405" s="14">
        <v>0.66062379274818195</v>
      </c>
      <c r="BS405" s="14">
        <v>0.71302671967928999</v>
      </c>
      <c r="BT405" s="14">
        <v>0.69143233172577201</v>
      </c>
    </row>
    <row r="406" spans="2:72" x14ac:dyDescent="0.25">
      <c r="B406" t="s">
        <v>131</v>
      </c>
      <c r="C406" s="14">
        <v>0.12156182438337899</v>
      </c>
      <c r="D406" s="14">
        <v>0.13595638965131401</v>
      </c>
      <c r="E406" s="14">
        <v>0.109856027679575</v>
      </c>
      <c r="F406" s="14"/>
      <c r="G406" s="14">
        <v>9.2378367774023099E-2</v>
      </c>
      <c r="H406" s="14">
        <v>0.16193196164617099</v>
      </c>
      <c r="I406" s="14">
        <v>0.12604863853794099</v>
      </c>
      <c r="J406" s="14">
        <v>9.0249910519585697E-2</v>
      </c>
      <c r="K406" s="14">
        <v>9.9867555847852493E-2</v>
      </c>
      <c r="L406" s="14">
        <v>0.15344124298574399</v>
      </c>
      <c r="M406" s="14"/>
      <c r="N406" s="14">
        <v>0.13030590940683101</v>
      </c>
      <c r="O406" s="14">
        <v>0.109827883000823</v>
      </c>
      <c r="P406" s="14">
        <v>0.13543665852445799</v>
      </c>
      <c r="Q406" s="14">
        <v>0.111186640461335</v>
      </c>
      <c r="R406" s="14"/>
      <c r="S406" s="14">
        <v>0.14568210679101501</v>
      </c>
      <c r="T406" s="14">
        <v>8.7384553197216205E-2</v>
      </c>
      <c r="U406" s="14">
        <v>0.13088320288424701</v>
      </c>
      <c r="V406" s="14">
        <v>0.25381886574705598</v>
      </c>
      <c r="W406" s="14">
        <v>2.6561250703677999E-2</v>
      </c>
      <c r="X406" s="14">
        <v>2.5441519712169201E-2</v>
      </c>
      <c r="Y406" s="14">
        <v>0.12987120305545499</v>
      </c>
      <c r="Z406" s="14">
        <v>0</v>
      </c>
      <c r="AA406" s="14">
        <v>5.0756560696206397E-2</v>
      </c>
      <c r="AB406" s="14">
        <v>0.25533271829317</v>
      </c>
      <c r="AC406" s="14">
        <v>0.200137215051401</v>
      </c>
      <c r="AD406" s="14">
        <v>0</v>
      </c>
      <c r="AE406" s="14"/>
      <c r="AF406" s="14">
        <v>0.18937580312306701</v>
      </c>
      <c r="AG406" s="14">
        <v>0.152167822706258</v>
      </c>
      <c r="AH406" s="14">
        <v>8.5907235683403499E-2</v>
      </c>
      <c r="AI406" s="14">
        <v>0.144486912752566</v>
      </c>
      <c r="AJ406" s="14">
        <v>6.4739843211207695E-2</v>
      </c>
      <c r="AK406" s="14">
        <v>7.4231742630804703E-2</v>
      </c>
      <c r="AL406" s="14">
        <v>8.0274120733107607E-2</v>
      </c>
      <c r="AM406" s="14">
        <v>0.13273444538298701</v>
      </c>
      <c r="AN406" s="14">
        <v>0.11805101940398501</v>
      </c>
      <c r="AO406" s="14">
        <v>0</v>
      </c>
      <c r="AP406" s="14">
        <v>0.30479345476584102</v>
      </c>
      <c r="AQ406" s="14">
        <v>0.24112547071210599</v>
      </c>
      <c r="AR406" s="14">
        <v>0.107089486238895</v>
      </c>
      <c r="AS406" s="14">
        <v>0</v>
      </c>
      <c r="AT406" s="14">
        <v>0</v>
      </c>
      <c r="AU406" s="14">
        <v>0.21312925148898201</v>
      </c>
      <c r="AV406" s="14"/>
      <c r="AW406" s="14">
        <v>0.13990677110736199</v>
      </c>
      <c r="AX406" s="14">
        <v>9.6741240547753599E-2</v>
      </c>
      <c r="AY406" s="14"/>
      <c r="AZ406" s="14">
        <v>7.3313002541821895E-2</v>
      </c>
      <c r="BA406" s="14">
        <v>0.17411753304105601</v>
      </c>
      <c r="BB406" s="14" t="s">
        <v>98</v>
      </c>
      <c r="BC406" s="14">
        <v>0.10291059322665801</v>
      </c>
      <c r="BD406" s="14">
        <v>0.13803882871763301</v>
      </c>
      <c r="BE406" s="14">
        <v>0.12900836311788499</v>
      </c>
      <c r="BF406" s="14">
        <v>0</v>
      </c>
      <c r="BG406" s="14"/>
      <c r="BH406" s="14">
        <v>0.14806605921497801</v>
      </c>
      <c r="BI406" s="14">
        <v>0.10402720398243299</v>
      </c>
      <c r="BJ406" s="14">
        <v>0.111081347562972</v>
      </c>
      <c r="BK406" s="14"/>
      <c r="BL406" s="14">
        <v>0.12870243532346701</v>
      </c>
      <c r="BM406" s="14">
        <v>8.5078253866567893E-2</v>
      </c>
      <c r="BN406" s="14">
        <v>6.5062293887569206E-2</v>
      </c>
      <c r="BO406" s="14">
        <v>0.22823509183871901</v>
      </c>
      <c r="BP406" s="14">
        <v>9.7899371930786197E-2</v>
      </c>
      <c r="BQ406" s="14"/>
      <c r="BR406" s="14">
        <v>8.4078894527313194E-2</v>
      </c>
      <c r="BS406" s="14">
        <v>0.122736746571949</v>
      </c>
      <c r="BT406" s="14">
        <v>4.2958713611088502E-2</v>
      </c>
    </row>
    <row r="407" spans="2:72" x14ac:dyDescent="0.25">
      <c r="B407" t="s">
        <v>132</v>
      </c>
      <c r="C407" s="14">
        <v>0.53141481584702199</v>
      </c>
      <c r="D407" s="14">
        <v>0.519525326708561</v>
      </c>
      <c r="E407" s="14">
        <v>0.54317380759746603</v>
      </c>
      <c r="F407" s="14"/>
      <c r="G407" s="14">
        <v>0.63573720601101302</v>
      </c>
      <c r="H407" s="14">
        <v>0.44395298588114501</v>
      </c>
      <c r="I407" s="14">
        <v>0.48493697411729902</v>
      </c>
      <c r="J407" s="14">
        <v>0.61865261211174805</v>
      </c>
      <c r="K407" s="14">
        <v>0.581812416120982</v>
      </c>
      <c r="L407" s="14">
        <v>0.44783010027202003</v>
      </c>
      <c r="M407" s="14"/>
      <c r="N407" s="14">
        <v>0.51386705291382195</v>
      </c>
      <c r="O407" s="14">
        <v>0.54505815407965696</v>
      </c>
      <c r="P407" s="14">
        <v>0.48472222965678802</v>
      </c>
      <c r="Q407" s="14">
        <v>0.57494642538791296</v>
      </c>
      <c r="R407" s="14"/>
      <c r="S407" s="14">
        <v>0.42916651191402699</v>
      </c>
      <c r="T407" s="14">
        <v>0.57030493129308701</v>
      </c>
      <c r="U407" s="14">
        <v>0.47804091409015198</v>
      </c>
      <c r="V407" s="14">
        <v>0.30249359285260902</v>
      </c>
      <c r="W407" s="14">
        <v>0.77057678788467499</v>
      </c>
      <c r="X407" s="14">
        <v>0.67439421574635094</v>
      </c>
      <c r="Y407" s="14">
        <v>0.59753827535119297</v>
      </c>
      <c r="Z407" s="14">
        <v>0.56336511332732797</v>
      </c>
      <c r="AA407" s="14">
        <v>0.68152744982309299</v>
      </c>
      <c r="AB407" s="14">
        <v>0.34745038294682101</v>
      </c>
      <c r="AC407" s="14">
        <v>0.32842088934046099</v>
      </c>
      <c r="AD407" s="14">
        <v>0.81084798474066699</v>
      </c>
      <c r="AE407" s="14"/>
      <c r="AF407" s="14">
        <v>0.31188287705981399</v>
      </c>
      <c r="AG407" s="14">
        <v>0.54401146581489901</v>
      </c>
      <c r="AH407" s="14">
        <v>0.50177345815213903</v>
      </c>
      <c r="AI407" s="14">
        <v>0.53261657578810295</v>
      </c>
      <c r="AJ407" s="14">
        <v>0.70400082755280902</v>
      </c>
      <c r="AK407" s="14">
        <v>0.63864690728557305</v>
      </c>
      <c r="AL407" s="14">
        <v>0.64888148615710795</v>
      </c>
      <c r="AM407" s="14">
        <v>0.44053380791388203</v>
      </c>
      <c r="AN407" s="14">
        <v>0.61446224492975698</v>
      </c>
      <c r="AO407" s="14">
        <v>0.73597534682008803</v>
      </c>
      <c r="AP407" s="14">
        <v>0.21561457471293499</v>
      </c>
      <c r="AQ407" s="14">
        <v>0.36759659183418403</v>
      </c>
      <c r="AR407" s="14">
        <v>0.78582102752220895</v>
      </c>
      <c r="AS407" s="14">
        <v>0.66658680460749797</v>
      </c>
      <c r="AT407" s="14">
        <v>0.46340084967737799</v>
      </c>
      <c r="AU407" s="14">
        <v>0.33759310291063599</v>
      </c>
      <c r="AV407" s="14"/>
      <c r="AW407" s="14">
        <v>0.50968021462646895</v>
      </c>
      <c r="AX407" s="14">
        <v>0.56082157836562596</v>
      </c>
      <c r="AY407" s="14"/>
      <c r="AZ407" s="14">
        <v>0.60560063918262597</v>
      </c>
      <c r="BA407" s="14">
        <v>0.47569107147711798</v>
      </c>
      <c r="BB407" s="14" t="s">
        <v>98</v>
      </c>
      <c r="BC407" s="14">
        <v>0.65265295090902897</v>
      </c>
      <c r="BD407" s="14">
        <v>0.57738000526934796</v>
      </c>
      <c r="BE407" s="14">
        <v>0.404536536189811</v>
      </c>
      <c r="BF407" s="14">
        <v>0.622334770563443</v>
      </c>
      <c r="BG407" s="14"/>
      <c r="BH407" s="14">
        <v>0.49000822901797098</v>
      </c>
      <c r="BI407" s="14">
        <v>0.57462760223602904</v>
      </c>
      <c r="BJ407" s="14">
        <v>0.45054684210236401</v>
      </c>
      <c r="BK407" s="14"/>
      <c r="BL407" s="14">
        <v>0.53413278862539304</v>
      </c>
      <c r="BM407" s="14">
        <v>0.62744290256789803</v>
      </c>
      <c r="BN407" s="14">
        <v>0.49965370180934898</v>
      </c>
      <c r="BO407" s="14">
        <v>0.25391095667310298</v>
      </c>
      <c r="BP407" s="14">
        <v>0.54796967445476497</v>
      </c>
      <c r="BQ407" s="14"/>
      <c r="BR407" s="14">
        <v>0.57654489822086796</v>
      </c>
      <c r="BS407" s="14">
        <v>0.59028997310734099</v>
      </c>
      <c r="BT407" s="14">
        <v>0.64847361811468396</v>
      </c>
    </row>
    <row r="408" spans="2:72" x14ac:dyDescent="0.25">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row>
    <row r="409" spans="2:72" x14ac:dyDescent="0.25">
      <c r="B409" s="6" t="s">
        <v>263</v>
      </c>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row>
    <row r="410" spans="2:72" x14ac:dyDescent="0.25">
      <c r="B410" s="23" t="s">
        <v>261</v>
      </c>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row>
    <row r="411" spans="2:72" x14ac:dyDescent="0.25">
      <c r="B411" t="s">
        <v>255</v>
      </c>
      <c r="C411" s="14">
        <v>0.345104894480189</v>
      </c>
      <c r="D411" s="14">
        <v>0.36055265930566299</v>
      </c>
      <c r="E411" s="14">
        <v>0.328269917606615</v>
      </c>
      <c r="F411" s="14"/>
      <c r="G411" s="14">
        <v>0.43858608403812999</v>
      </c>
      <c r="H411" s="14">
        <v>0.38855844727800998</v>
      </c>
      <c r="I411" s="14">
        <v>0.27686885892013602</v>
      </c>
      <c r="J411" s="14">
        <v>0.31643492160807402</v>
      </c>
      <c r="K411" s="14">
        <v>0.26998111516284701</v>
      </c>
      <c r="L411" s="14">
        <v>0.36243304011743199</v>
      </c>
      <c r="M411" s="14"/>
      <c r="N411" s="14">
        <v>0.29483535329445598</v>
      </c>
      <c r="O411" s="14">
        <v>0.37598261339644901</v>
      </c>
      <c r="P411" s="14">
        <v>0.27610633144115299</v>
      </c>
      <c r="Q411" s="14">
        <v>0.43746251115831303</v>
      </c>
      <c r="R411" s="14"/>
      <c r="S411" s="14">
        <v>0.41321849078780898</v>
      </c>
      <c r="T411" s="14">
        <v>0.31041905777252599</v>
      </c>
      <c r="U411" s="14">
        <v>0.40426234035411002</v>
      </c>
      <c r="V411" s="14">
        <v>0.28004210170650201</v>
      </c>
      <c r="W411" s="14">
        <v>0.430349962449875</v>
      </c>
      <c r="X411" s="14">
        <v>0.29639531082269999</v>
      </c>
      <c r="Y411" s="14">
        <v>0.264883653373021</v>
      </c>
      <c r="Z411" s="14">
        <v>0.56041727575537403</v>
      </c>
      <c r="AA411" s="14">
        <v>0.32026236529140301</v>
      </c>
      <c r="AB411" s="14">
        <v>0.41159292335910302</v>
      </c>
      <c r="AC411" s="14">
        <v>0.227251650080977</v>
      </c>
      <c r="AD411" s="14">
        <v>0.24578432265122499</v>
      </c>
      <c r="AE411" s="14"/>
      <c r="AF411" s="14">
        <v>0.77521166884824499</v>
      </c>
      <c r="AG411" s="14">
        <v>0.39922322764919399</v>
      </c>
      <c r="AH411" s="14">
        <v>0.572468633367335</v>
      </c>
      <c r="AI411" s="14">
        <v>0.422199939691698</v>
      </c>
      <c r="AJ411" s="14">
        <v>0.32979269500064501</v>
      </c>
      <c r="AK411" s="14">
        <v>0.33554456418202699</v>
      </c>
      <c r="AL411" s="14">
        <v>0.33035583367862997</v>
      </c>
      <c r="AM411" s="14">
        <v>0.35333623417922999</v>
      </c>
      <c r="AN411" s="14">
        <v>0.36975667405576101</v>
      </c>
      <c r="AO411" s="14">
        <v>0.26987202421773299</v>
      </c>
      <c r="AP411" s="14">
        <v>0.25936606845624</v>
      </c>
      <c r="AQ411" s="14">
        <v>0.20453009379978501</v>
      </c>
      <c r="AR411" s="14">
        <v>0.127873949365191</v>
      </c>
      <c r="AS411" s="14">
        <v>0.51031654631640899</v>
      </c>
      <c r="AT411" s="14">
        <v>0.12475487645004001</v>
      </c>
      <c r="AU411" s="14">
        <v>0.26374640992227999</v>
      </c>
      <c r="AV411" s="14"/>
      <c r="AW411" s="14">
        <v>0.29998035523017902</v>
      </c>
      <c r="AX411" s="14">
        <v>0.39662326141214099</v>
      </c>
      <c r="AY411" s="14"/>
      <c r="AZ411" s="14">
        <v>0.30612994780568897</v>
      </c>
      <c r="BA411" s="14">
        <v>0.29221973190075201</v>
      </c>
      <c r="BB411" s="14" t="s">
        <v>98</v>
      </c>
      <c r="BC411" s="14">
        <v>0.423693465853277</v>
      </c>
      <c r="BD411" s="14">
        <v>0.49941208106020801</v>
      </c>
      <c r="BE411" s="14">
        <v>0.391848912345579</v>
      </c>
      <c r="BF411" s="14">
        <v>0.291442294269735</v>
      </c>
      <c r="BG411" s="14"/>
      <c r="BH411" s="14">
        <v>0.28086419846863903</v>
      </c>
      <c r="BI411" s="14">
        <v>0.35306907278885002</v>
      </c>
      <c r="BJ411" s="14">
        <v>0.37428313745921499</v>
      </c>
      <c r="BK411" s="14"/>
      <c r="BL411" s="14">
        <v>0.25412566069676401</v>
      </c>
      <c r="BM411" s="14">
        <v>0.39491683307347197</v>
      </c>
      <c r="BN411" s="14">
        <v>0.41672828463794298</v>
      </c>
      <c r="BO411" s="14">
        <v>0.26594952518081</v>
      </c>
      <c r="BP411" s="14">
        <v>0.406440747116599</v>
      </c>
      <c r="BQ411" s="14"/>
      <c r="BR411" s="14">
        <v>0.24969157257694899</v>
      </c>
      <c r="BS411" s="14">
        <v>0.38915300056012703</v>
      </c>
      <c r="BT411" s="14">
        <v>0.35211848207611601</v>
      </c>
    </row>
    <row r="412" spans="2:72" x14ac:dyDescent="0.25">
      <c r="B412" t="s">
        <v>256</v>
      </c>
      <c r="C412" s="14">
        <v>0.41689342194044199</v>
      </c>
      <c r="D412" s="14">
        <v>0.38744018160882998</v>
      </c>
      <c r="E412" s="14">
        <v>0.44523074485724901</v>
      </c>
      <c r="F412" s="14"/>
      <c r="G412" s="14">
        <v>0.407495331625774</v>
      </c>
      <c r="H412" s="14">
        <v>0.44401409558809402</v>
      </c>
      <c r="I412" s="14">
        <v>0.48260460737473398</v>
      </c>
      <c r="J412" s="14">
        <v>0.48214999636232497</v>
      </c>
      <c r="K412" s="14">
        <v>0.40709960743240498</v>
      </c>
      <c r="L412" s="14">
        <v>0.31030065571459298</v>
      </c>
      <c r="M412" s="14"/>
      <c r="N412" s="14">
        <v>0.43568079544524602</v>
      </c>
      <c r="O412" s="14">
        <v>0.37451961309461801</v>
      </c>
      <c r="P412" s="14">
        <v>0.495387332656752</v>
      </c>
      <c r="Q412" s="14">
        <v>0.372317636183635</v>
      </c>
      <c r="R412" s="14"/>
      <c r="S412" s="14">
        <v>0.376257887686334</v>
      </c>
      <c r="T412" s="14">
        <v>0.458945414214951</v>
      </c>
      <c r="U412" s="14">
        <v>0.40458921603909898</v>
      </c>
      <c r="V412" s="14">
        <v>0.51022164231114497</v>
      </c>
      <c r="W412" s="14">
        <v>0.30818394078873501</v>
      </c>
      <c r="X412" s="14">
        <v>0.48027719382983702</v>
      </c>
      <c r="Y412" s="14">
        <v>0.47414401809328199</v>
      </c>
      <c r="Z412" s="14">
        <v>0.249419880140762</v>
      </c>
      <c r="AA412" s="14">
        <v>0.47344703859181603</v>
      </c>
      <c r="AB412" s="14">
        <v>0.3091874306579</v>
      </c>
      <c r="AC412" s="14">
        <v>0.45305009439236099</v>
      </c>
      <c r="AD412" s="14">
        <v>0.34788349416602798</v>
      </c>
      <c r="AE412" s="14"/>
      <c r="AF412" s="14">
        <v>0</v>
      </c>
      <c r="AG412" s="14">
        <v>0.43868603101349002</v>
      </c>
      <c r="AH412" s="14">
        <v>0.27928046724411598</v>
      </c>
      <c r="AI412" s="14">
        <v>0.403971704255498</v>
      </c>
      <c r="AJ412" s="14">
        <v>0.37380785053922999</v>
      </c>
      <c r="AK412" s="14">
        <v>0.49886801884249798</v>
      </c>
      <c r="AL412" s="14">
        <v>0.395550926801368</v>
      </c>
      <c r="AM412" s="14">
        <v>0.31039248784060902</v>
      </c>
      <c r="AN412" s="14">
        <v>0.382516038675146</v>
      </c>
      <c r="AO412" s="14">
        <v>0.41535498739569598</v>
      </c>
      <c r="AP412" s="14">
        <v>0.60055424587480299</v>
      </c>
      <c r="AQ412" s="14">
        <v>0.593407838959084</v>
      </c>
      <c r="AR412" s="14">
        <v>0.70471934756501098</v>
      </c>
      <c r="AS412" s="14">
        <v>0.22850009808208499</v>
      </c>
      <c r="AT412" s="14">
        <v>0.60318668751587701</v>
      </c>
      <c r="AU412" s="14">
        <v>0.29308330547963801</v>
      </c>
      <c r="AV412" s="14"/>
      <c r="AW412" s="14">
        <v>0.41249890616134299</v>
      </c>
      <c r="AX412" s="14">
        <v>0.42191060948758902</v>
      </c>
      <c r="AY412" s="14"/>
      <c r="AZ412" s="14">
        <v>0.39428912432156699</v>
      </c>
      <c r="BA412" s="14">
        <v>0.51413741379135802</v>
      </c>
      <c r="BB412" s="14" t="s">
        <v>98</v>
      </c>
      <c r="BC412" s="14">
        <v>0.36727547620357498</v>
      </c>
      <c r="BD412" s="14">
        <v>0.307113674225449</v>
      </c>
      <c r="BE412" s="14">
        <v>0.40541866579323899</v>
      </c>
      <c r="BF412" s="14">
        <v>0.44466754656931301</v>
      </c>
      <c r="BG412" s="14"/>
      <c r="BH412" s="14">
        <v>0.436978940551841</v>
      </c>
      <c r="BI412" s="14">
        <v>0.42074588408088798</v>
      </c>
      <c r="BJ412" s="14">
        <v>0.35569601658255101</v>
      </c>
      <c r="BK412" s="14"/>
      <c r="BL412" s="14">
        <v>0.488446538021932</v>
      </c>
      <c r="BM412" s="14">
        <v>0.39602859070114099</v>
      </c>
      <c r="BN412" s="14">
        <v>0.39376203859313702</v>
      </c>
      <c r="BO412" s="14">
        <v>0.434429152429885</v>
      </c>
      <c r="BP412" s="14">
        <v>0.32709509943134801</v>
      </c>
      <c r="BQ412" s="14"/>
      <c r="BR412" s="14">
        <v>0.52026438198993497</v>
      </c>
      <c r="BS412" s="14">
        <v>0.43041952368929998</v>
      </c>
      <c r="BT412" s="14">
        <v>0.33024271221005702</v>
      </c>
    </row>
    <row r="413" spans="2:72" x14ac:dyDescent="0.25">
      <c r="B413" t="s">
        <v>257</v>
      </c>
      <c r="C413" s="14">
        <v>0.12608783741738</v>
      </c>
      <c r="D413" s="14">
        <v>0.14018512546302</v>
      </c>
      <c r="E413" s="14">
        <v>0.113997007380543</v>
      </c>
      <c r="F413" s="14"/>
      <c r="G413" s="14">
        <v>9.98439559936347E-2</v>
      </c>
      <c r="H413" s="14">
        <v>7.1844273870602299E-2</v>
      </c>
      <c r="I413" s="14">
        <v>6.4796647961736301E-2</v>
      </c>
      <c r="J413" s="14">
        <v>0.116407055138738</v>
      </c>
      <c r="K413" s="14">
        <v>0.176463658287588</v>
      </c>
      <c r="L413" s="14">
        <v>0.21131343170660499</v>
      </c>
      <c r="M413" s="14"/>
      <c r="N413" s="14">
        <v>0.13864861200663101</v>
      </c>
      <c r="O413" s="14">
        <v>0.12794938992798</v>
      </c>
      <c r="P413" s="14">
        <v>0.14371984681185301</v>
      </c>
      <c r="Q413" s="14">
        <v>9.2809535330725196E-2</v>
      </c>
      <c r="R413" s="14"/>
      <c r="S413" s="14">
        <v>0.138863747368631</v>
      </c>
      <c r="T413" s="14">
        <v>0.216807748448303</v>
      </c>
      <c r="U413" s="14">
        <v>7.4303305999194394E-2</v>
      </c>
      <c r="V413" s="14">
        <v>6.7085136405168402E-2</v>
      </c>
      <c r="W413" s="14">
        <v>0.124430183783852</v>
      </c>
      <c r="X413" s="14">
        <v>7.7695673206681096E-2</v>
      </c>
      <c r="Y413" s="14">
        <v>0.215995651890728</v>
      </c>
      <c r="Z413" s="14">
        <v>0.105710609587424</v>
      </c>
      <c r="AA413" s="14">
        <v>0.101478976704608</v>
      </c>
      <c r="AB413" s="14">
        <v>8.4984373409027605E-2</v>
      </c>
      <c r="AC413" s="14">
        <v>0.112380213947014</v>
      </c>
      <c r="AD413" s="14">
        <v>9.1939883007942105E-2</v>
      </c>
      <c r="AE413" s="14"/>
      <c r="AF413" s="14">
        <v>0.22478833115175501</v>
      </c>
      <c r="AG413" s="14">
        <v>8.8596294883006396E-2</v>
      </c>
      <c r="AH413" s="14">
        <v>4.8982203623343101E-2</v>
      </c>
      <c r="AI413" s="14">
        <v>0.108921998029332</v>
      </c>
      <c r="AJ413" s="14">
        <v>0.14667760204333299</v>
      </c>
      <c r="AK413" s="14">
        <v>6.6419400604387002E-2</v>
      </c>
      <c r="AL413" s="14">
        <v>0.16869166789120199</v>
      </c>
      <c r="AM413" s="14">
        <v>0.220088132861332</v>
      </c>
      <c r="AN413" s="14">
        <v>0.19930424844029801</v>
      </c>
      <c r="AO413" s="14">
        <v>0.105436732420618</v>
      </c>
      <c r="AP413" s="14">
        <v>0.110807512794154</v>
      </c>
      <c r="AQ413" s="14">
        <v>0.109709378488451</v>
      </c>
      <c r="AR413" s="14">
        <v>6.2348913793760397E-2</v>
      </c>
      <c r="AS413" s="14">
        <v>0</v>
      </c>
      <c r="AT413" s="14">
        <v>0.27205843603408197</v>
      </c>
      <c r="AU413" s="14">
        <v>9.03855808921534E-2</v>
      </c>
      <c r="AV413" s="14"/>
      <c r="AW413" s="14">
        <v>0.15670774798626899</v>
      </c>
      <c r="AX413" s="14">
        <v>9.1129302342449606E-2</v>
      </c>
      <c r="AY413" s="14"/>
      <c r="AZ413" s="14">
        <v>0.17304361590217299</v>
      </c>
      <c r="BA413" s="14">
        <v>9.0443243677626406E-2</v>
      </c>
      <c r="BB413" s="14" t="s">
        <v>98</v>
      </c>
      <c r="BC413" s="14">
        <v>0.16945311791305201</v>
      </c>
      <c r="BD413" s="14">
        <v>6.2873325607291003E-2</v>
      </c>
      <c r="BE413" s="14">
        <v>9.11067277281086E-2</v>
      </c>
      <c r="BF413" s="14">
        <v>0.18477771435450099</v>
      </c>
      <c r="BG413" s="14"/>
      <c r="BH413" s="14">
        <v>0.12874420971700101</v>
      </c>
      <c r="BI413" s="14">
        <v>0.12796082859983399</v>
      </c>
      <c r="BJ413" s="14">
        <v>0.15365110811374899</v>
      </c>
      <c r="BK413" s="14"/>
      <c r="BL413" s="14">
        <v>0.115208429231588</v>
      </c>
      <c r="BM413" s="14">
        <v>0.143101881029156</v>
      </c>
      <c r="BN413" s="14">
        <v>0.189509676768919</v>
      </c>
      <c r="BO413" s="14">
        <v>8.7837726711635797E-2</v>
      </c>
      <c r="BP413" s="14">
        <v>0.160268833888045</v>
      </c>
      <c r="BQ413" s="14"/>
      <c r="BR413" s="14">
        <v>0.13576814502490001</v>
      </c>
      <c r="BS413" s="14">
        <v>9.6706520287755907E-2</v>
      </c>
      <c r="BT413" s="14">
        <v>0.28050621055942399</v>
      </c>
    </row>
    <row r="414" spans="2:72" x14ac:dyDescent="0.25">
      <c r="B414" t="s">
        <v>258</v>
      </c>
      <c r="C414" s="14">
        <v>4.9375719197495199E-2</v>
      </c>
      <c r="D414" s="14">
        <v>3.9036723144628999E-2</v>
      </c>
      <c r="E414" s="14">
        <v>5.8884552147931202E-2</v>
      </c>
      <c r="F414" s="14"/>
      <c r="G414" s="14">
        <v>2.4821499572411799E-2</v>
      </c>
      <c r="H414" s="14">
        <v>5.5899999851303103E-2</v>
      </c>
      <c r="I414" s="14">
        <v>0.10204217034608599</v>
      </c>
      <c r="J414" s="14">
        <v>1.12916969177473E-2</v>
      </c>
      <c r="K414" s="14">
        <v>5.2835411264478001E-2</v>
      </c>
      <c r="L414" s="14">
        <v>4.7008449937728E-2</v>
      </c>
      <c r="M414" s="14"/>
      <c r="N414" s="14">
        <v>8.4923073022131507E-2</v>
      </c>
      <c r="O414" s="14">
        <v>4.5451415265317603E-2</v>
      </c>
      <c r="P414" s="14">
        <v>1.2114330268469699E-2</v>
      </c>
      <c r="Q414" s="14">
        <v>3.7200442560984599E-2</v>
      </c>
      <c r="R414" s="14"/>
      <c r="S414" s="14">
        <v>2.3636273733015498E-2</v>
      </c>
      <c r="T414" s="14">
        <v>1.38277795642204E-2</v>
      </c>
      <c r="U414" s="14">
        <v>6.8746268558978904E-2</v>
      </c>
      <c r="V414" s="14">
        <v>6.8086205322108406E-2</v>
      </c>
      <c r="W414" s="14">
        <v>6.6649574022022803E-2</v>
      </c>
      <c r="X414" s="14">
        <v>6.0546772553470199E-2</v>
      </c>
      <c r="Y414" s="14">
        <v>0</v>
      </c>
      <c r="Z414" s="14">
        <v>0</v>
      </c>
      <c r="AA414" s="14">
        <v>3.9823961567499302E-2</v>
      </c>
      <c r="AB414" s="14">
        <v>7.02519836446934E-2</v>
      </c>
      <c r="AC414" s="14">
        <v>0.110082229818021</v>
      </c>
      <c r="AD414" s="14">
        <v>0.20769072268180999</v>
      </c>
      <c r="AE414" s="14"/>
      <c r="AF414" s="14">
        <v>0</v>
      </c>
      <c r="AG414" s="14">
        <v>0</v>
      </c>
      <c r="AH414" s="14">
        <v>6.4519015929286799E-2</v>
      </c>
      <c r="AI414" s="14">
        <v>3.9471260775733499E-2</v>
      </c>
      <c r="AJ414" s="14">
        <v>5.0687974902991297E-2</v>
      </c>
      <c r="AK414" s="14">
        <v>4.5414570439013598E-2</v>
      </c>
      <c r="AL414" s="14">
        <v>8.1783104612198093E-2</v>
      </c>
      <c r="AM414" s="14">
        <v>0</v>
      </c>
      <c r="AN414" s="14">
        <v>0</v>
      </c>
      <c r="AO414" s="14">
        <v>9.85621362403023E-2</v>
      </c>
      <c r="AP414" s="14">
        <v>0</v>
      </c>
      <c r="AQ414" s="14">
        <v>0</v>
      </c>
      <c r="AR414" s="14">
        <v>0.105057789276038</v>
      </c>
      <c r="AS414" s="14">
        <v>0.26118335560150602</v>
      </c>
      <c r="AT414" s="14">
        <v>0</v>
      </c>
      <c r="AU414" s="14">
        <v>0.24486108884754601</v>
      </c>
      <c r="AV414" s="14"/>
      <c r="AW414" s="14">
        <v>5.1186742192530797E-2</v>
      </c>
      <c r="AX414" s="14">
        <v>4.7308087068034202E-2</v>
      </c>
      <c r="AY414" s="14"/>
      <c r="AZ414" s="14">
        <v>5.5600684771219398E-2</v>
      </c>
      <c r="BA414" s="14">
        <v>6.7058085109305193E-2</v>
      </c>
      <c r="BB414" s="14" t="s">
        <v>98</v>
      </c>
      <c r="BC414" s="14">
        <v>0</v>
      </c>
      <c r="BD414" s="14">
        <v>0</v>
      </c>
      <c r="BE414" s="14">
        <v>4.6003304315140402E-2</v>
      </c>
      <c r="BF414" s="14">
        <v>7.9112444806450896E-2</v>
      </c>
      <c r="BG414" s="14"/>
      <c r="BH414" s="14">
        <v>6.28401232797869E-2</v>
      </c>
      <c r="BI414" s="14">
        <v>5.1246778240060999E-2</v>
      </c>
      <c r="BJ414" s="14">
        <v>4.9951007691955103E-2</v>
      </c>
      <c r="BK414" s="14"/>
      <c r="BL414" s="14">
        <v>6.1759916074160003E-2</v>
      </c>
      <c r="BM414" s="14">
        <v>2.5546706964820101E-2</v>
      </c>
      <c r="BN414" s="14">
        <v>0</v>
      </c>
      <c r="BO414" s="14">
        <v>0.105891797838834</v>
      </c>
      <c r="BP414" s="14">
        <v>7.5282501696964599E-2</v>
      </c>
      <c r="BQ414" s="14"/>
      <c r="BR414" s="14">
        <v>4.6487809382055503E-2</v>
      </c>
      <c r="BS414" s="14">
        <v>4.0587297515889097E-2</v>
      </c>
      <c r="BT414" s="14">
        <v>3.71325951544033E-2</v>
      </c>
    </row>
    <row r="415" spans="2:72" x14ac:dyDescent="0.25">
      <c r="B415" t="s">
        <v>259</v>
      </c>
      <c r="C415" s="14">
        <v>2.24281356061703E-2</v>
      </c>
      <c r="D415" s="14">
        <v>2.67943208867376E-2</v>
      </c>
      <c r="E415" s="14">
        <v>1.86082221815023E-2</v>
      </c>
      <c r="F415" s="14"/>
      <c r="G415" s="14">
        <v>0</v>
      </c>
      <c r="H415" s="14">
        <v>2.38853714556303E-2</v>
      </c>
      <c r="I415" s="14">
        <v>3.7680560291253398E-2</v>
      </c>
      <c r="J415" s="14">
        <v>1.48261837962224E-2</v>
      </c>
      <c r="K415" s="14">
        <v>1.6021690229747001E-2</v>
      </c>
      <c r="L415" s="14">
        <v>3.4339862059427101E-2</v>
      </c>
      <c r="M415" s="14"/>
      <c r="N415" s="14">
        <v>2.24197910360368E-2</v>
      </c>
      <c r="O415" s="14">
        <v>2.53191679469018E-2</v>
      </c>
      <c r="P415" s="14">
        <v>4.14148591756398E-2</v>
      </c>
      <c r="Q415" s="14">
        <v>0</v>
      </c>
      <c r="R415" s="14"/>
      <c r="S415" s="14">
        <v>0</v>
      </c>
      <c r="T415" s="14">
        <v>0</v>
      </c>
      <c r="U415" s="14">
        <v>0</v>
      </c>
      <c r="V415" s="14">
        <v>4.1946430360383501E-2</v>
      </c>
      <c r="W415" s="14">
        <v>3.5201609169522002E-2</v>
      </c>
      <c r="X415" s="14">
        <v>5.7481104693183099E-2</v>
      </c>
      <c r="Y415" s="14">
        <v>2.1530798034371499E-2</v>
      </c>
      <c r="Z415" s="14">
        <v>4.3916488894906701E-2</v>
      </c>
      <c r="AA415" s="14">
        <v>2.3013153456520601E-2</v>
      </c>
      <c r="AB415" s="14">
        <v>2.8766494542683999E-2</v>
      </c>
      <c r="AC415" s="14">
        <v>4.5261384705323697E-2</v>
      </c>
      <c r="AD415" s="14">
        <v>0</v>
      </c>
      <c r="AE415" s="14"/>
      <c r="AF415" s="14">
        <v>0</v>
      </c>
      <c r="AG415" s="14">
        <v>3.7829615577980001E-2</v>
      </c>
      <c r="AH415" s="14">
        <v>0</v>
      </c>
      <c r="AI415" s="14">
        <v>0</v>
      </c>
      <c r="AJ415" s="14">
        <v>4.3418023910880801E-2</v>
      </c>
      <c r="AK415" s="14">
        <v>0</v>
      </c>
      <c r="AL415" s="14">
        <v>2.3618467016601499E-2</v>
      </c>
      <c r="AM415" s="14">
        <v>3.4263080749944899E-2</v>
      </c>
      <c r="AN415" s="14">
        <v>4.8423038828795603E-2</v>
      </c>
      <c r="AO415" s="14">
        <v>3.1458325420390898E-2</v>
      </c>
      <c r="AP415" s="14">
        <v>0</v>
      </c>
      <c r="AQ415" s="14">
        <v>5.0215696504343002E-2</v>
      </c>
      <c r="AR415" s="14">
        <v>0</v>
      </c>
      <c r="AS415" s="14">
        <v>0</v>
      </c>
      <c r="AT415" s="14">
        <v>0</v>
      </c>
      <c r="AU415" s="14">
        <v>0.10792361485838201</v>
      </c>
      <c r="AV415" s="14"/>
      <c r="AW415" s="14">
        <v>3.3943487458119898E-2</v>
      </c>
      <c r="AX415" s="14">
        <v>9.2811399377519307E-3</v>
      </c>
      <c r="AY415" s="14"/>
      <c r="AZ415" s="14">
        <v>2.5304279171422299E-2</v>
      </c>
      <c r="BA415" s="14">
        <v>3.6141525520958701E-2</v>
      </c>
      <c r="BB415" s="14" t="s">
        <v>98</v>
      </c>
      <c r="BC415" s="14">
        <v>3.9577940030095599E-2</v>
      </c>
      <c r="BD415" s="14">
        <v>2.7226093275383001E-2</v>
      </c>
      <c r="BE415" s="14">
        <v>0</v>
      </c>
      <c r="BF415" s="14">
        <v>0</v>
      </c>
      <c r="BG415" s="14"/>
      <c r="BH415" s="14">
        <v>4.5512407320278302E-2</v>
      </c>
      <c r="BI415" s="14">
        <v>1.4676831629286201E-2</v>
      </c>
      <c r="BJ415" s="14">
        <v>1.3484109036499201E-2</v>
      </c>
      <c r="BK415" s="14"/>
      <c r="BL415" s="14">
        <v>5.03432951711099E-2</v>
      </c>
      <c r="BM415" s="14">
        <v>0</v>
      </c>
      <c r="BN415" s="14">
        <v>0</v>
      </c>
      <c r="BO415" s="14">
        <v>0.105891797838834</v>
      </c>
      <c r="BP415" s="14">
        <v>0</v>
      </c>
      <c r="BQ415" s="14"/>
      <c r="BR415" s="14">
        <v>9.9644104418043292E-3</v>
      </c>
      <c r="BS415" s="14">
        <v>1.9281014918624099E-2</v>
      </c>
      <c r="BT415" s="14">
        <v>0</v>
      </c>
    </row>
    <row r="416" spans="2:72" x14ac:dyDescent="0.25">
      <c r="B416" t="s">
        <v>92</v>
      </c>
      <c r="C416" s="14">
        <v>4.0109991358323098E-2</v>
      </c>
      <c r="D416" s="14">
        <v>4.5990989591120301E-2</v>
      </c>
      <c r="E416" s="14">
        <v>3.5009555826159798E-2</v>
      </c>
      <c r="F416" s="14"/>
      <c r="G416" s="14">
        <v>2.9253128770049801E-2</v>
      </c>
      <c r="H416" s="14">
        <v>1.57978119563605E-2</v>
      </c>
      <c r="I416" s="14">
        <v>3.6007155106053797E-2</v>
      </c>
      <c r="J416" s="14">
        <v>5.88901461768939E-2</v>
      </c>
      <c r="K416" s="14">
        <v>7.7598517622935001E-2</v>
      </c>
      <c r="L416" s="14">
        <v>3.4604560464215499E-2</v>
      </c>
      <c r="M416" s="14"/>
      <c r="N416" s="14">
        <v>2.3492375195498801E-2</v>
      </c>
      <c r="O416" s="14">
        <v>5.0777800368733798E-2</v>
      </c>
      <c r="P416" s="14">
        <v>3.1257299646133302E-2</v>
      </c>
      <c r="Q416" s="14">
        <v>6.0209874766342902E-2</v>
      </c>
      <c r="R416" s="14"/>
      <c r="S416" s="14">
        <v>4.8023600424210701E-2</v>
      </c>
      <c r="T416" s="14">
        <v>0</v>
      </c>
      <c r="U416" s="14">
        <v>4.8098869048617598E-2</v>
      </c>
      <c r="V416" s="14">
        <v>3.2618483894692497E-2</v>
      </c>
      <c r="W416" s="14">
        <v>3.5184729785992602E-2</v>
      </c>
      <c r="X416" s="14">
        <v>2.76039448941293E-2</v>
      </c>
      <c r="Y416" s="14">
        <v>2.3445878608596701E-2</v>
      </c>
      <c r="Z416" s="14">
        <v>4.0535745621532497E-2</v>
      </c>
      <c r="AA416" s="14">
        <v>4.1974504388153498E-2</v>
      </c>
      <c r="AB416" s="14">
        <v>9.5216794386592293E-2</v>
      </c>
      <c r="AC416" s="14">
        <v>5.1974427056303299E-2</v>
      </c>
      <c r="AD416" s="14">
        <v>0.106701577492995</v>
      </c>
      <c r="AE416" s="14"/>
      <c r="AF416" s="14">
        <v>0</v>
      </c>
      <c r="AG416" s="14">
        <v>3.5664830876329899E-2</v>
      </c>
      <c r="AH416" s="14">
        <v>3.4749679835919103E-2</v>
      </c>
      <c r="AI416" s="14">
        <v>2.5435097247738299E-2</v>
      </c>
      <c r="AJ416" s="14">
        <v>5.56158536029202E-2</v>
      </c>
      <c r="AK416" s="14">
        <v>5.3753445932073998E-2</v>
      </c>
      <c r="AL416" s="14">
        <v>0</v>
      </c>
      <c r="AM416" s="14">
        <v>8.1920064368884299E-2</v>
      </c>
      <c r="AN416" s="14">
        <v>0</v>
      </c>
      <c r="AO416" s="14">
        <v>7.9315794305259896E-2</v>
      </c>
      <c r="AP416" s="14">
        <v>2.9272172874802601E-2</v>
      </c>
      <c r="AQ416" s="14">
        <v>4.2136992248337397E-2</v>
      </c>
      <c r="AR416" s="14">
        <v>0</v>
      </c>
      <c r="AS416" s="14">
        <v>0</v>
      </c>
      <c r="AT416" s="14">
        <v>0</v>
      </c>
      <c r="AU416" s="14">
        <v>0</v>
      </c>
      <c r="AV416" s="14"/>
      <c r="AW416" s="14">
        <v>4.5682760971558302E-2</v>
      </c>
      <c r="AX416" s="14">
        <v>3.3747599752035E-2</v>
      </c>
      <c r="AY416" s="14"/>
      <c r="AZ416" s="14">
        <v>4.56323480279291E-2</v>
      </c>
      <c r="BA416" s="14">
        <v>0</v>
      </c>
      <c r="BB416" s="14" t="s">
        <v>98</v>
      </c>
      <c r="BC416" s="14">
        <v>0</v>
      </c>
      <c r="BD416" s="14">
        <v>0.103374825831669</v>
      </c>
      <c r="BE416" s="14">
        <v>6.5622389817933904E-2</v>
      </c>
      <c r="BF416" s="14">
        <v>0</v>
      </c>
      <c r="BG416" s="14"/>
      <c r="BH416" s="14">
        <v>4.5060120662453303E-2</v>
      </c>
      <c r="BI416" s="14">
        <v>3.2300604661080402E-2</v>
      </c>
      <c r="BJ416" s="14">
        <v>5.2934621116030998E-2</v>
      </c>
      <c r="BK416" s="14"/>
      <c r="BL416" s="14">
        <v>3.01161608044462E-2</v>
      </c>
      <c r="BM416" s="14">
        <v>4.0405988231411699E-2</v>
      </c>
      <c r="BN416" s="14">
        <v>0</v>
      </c>
      <c r="BO416" s="14">
        <v>0</v>
      </c>
      <c r="BP416" s="14">
        <v>3.0912817867043401E-2</v>
      </c>
      <c r="BQ416" s="14"/>
      <c r="BR416" s="14">
        <v>3.78236805843567E-2</v>
      </c>
      <c r="BS416" s="14">
        <v>2.3852643028303502E-2</v>
      </c>
      <c r="BT416" s="14">
        <v>0</v>
      </c>
    </row>
    <row r="417" spans="2:72" x14ac:dyDescent="0.25">
      <c r="B417" t="s">
        <v>130</v>
      </c>
      <c r="C417" s="14">
        <v>0.76199831642063198</v>
      </c>
      <c r="D417" s="14">
        <v>0.74799284091449303</v>
      </c>
      <c r="E417" s="14">
        <v>0.77350066246386395</v>
      </c>
      <c r="F417" s="14"/>
      <c r="G417" s="14">
        <v>0.84608141566390405</v>
      </c>
      <c r="H417" s="14">
        <v>0.83257254286610405</v>
      </c>
      <c r="I417" s="14">
        <v>0.75947346629487</v>
      </c>
      <c r="J417" s="14">
        <v>0.79858491797039899</v>
      </c>
      <c r="K417" s="14">
        <v>0.67708072259525198</v>
      </c>
      <c r="L417" s="14">
        <v>0.67273369583202403</v>
      </c>
      <c r="M417" s="14"/>
      <c r="N417" s="14">
        <v>0.73051614873970205</v>
      </c>
      <c r="O417" s="14">
        <v>0.75050222649106701</v>
      </c>
      <c r="P417" s="14">
        <v>0.77149366409790499</v>
      </c>
      <c r="Q417" s="14">
        <v>0.80978014734194703</v>
      </c>
      <c r="R417" s="14"/>
      <c r="S417" s="14">
        <v>0.78947637847414298</v>
      </c>
      <c r="T417" s="14">
        <v>0.76936447198747704</v>
      </c>
      <c r="U417" s="14">
        <v>0.80885155639320905</v>
      </c>
      <c r="V417" s="14">
        <v>0.79026374401764699</v>
      </c>
      <c r="W417" s="14">
        <v>0.73853390323861001</v>
      </c>
      <c r="X417" s="14">
        <v>0.77667250465253601</v>
      </c>
      <c r="Y417" s="14">
        <v>0.73902767146630299</v>
      </c>
      <c r="Z417" s="14">
        <v>0.80983715589613703</v>
      </c>
      <c r="AA417" s="14">
        <v>0.79370940388321898</v>
      </c>
      <c r="AB417" s="14">
        <v>0.72078035401700302</v>
      </c>
      <c r="AC417" s="14">
        <v>0.68030174447333802</v>
      </c>
      <c r="AD417" s="14">
        <v>0.593667816817252</v>
      </c>
      <c r="AE417" s="14"/>
      <c r="AF417" s="14">
        <v>0.77521166884824499</v>
      </c>
      <c r="AG417" s="14">
        <v>0.83790925866268395</v>
      </c>
      <c r="AH417" s="14">
        <v>0.85174910061145104</v>
      </c>
      <c r="AI417" s="14">
        <v>0.826171643947196</v>
      </c>
      <c r="AJ417" s="14">
        <v>0.70360054553987506</v>
      </c>
      <c r="AK417" s="14">
        <v>0.83441258302452503</v>
      </c>
      <c r="AL417" s="14">
        <v>0.72590676047999803</v>
      </c>
      <c r="AM417" s="14">
        <v>0.66372872201983901</v>
      </c>
      <c r="AN417" s="14">
        <v>0.75227271273090701</v>
      </c>
      <c r="AO417" s="14">
        <v>0.68522701161342903</v>
      </c>
      <c r="AP417" s="14">
        <v>0.85992031433104299</v>
      </c>
      <c r="AQ417" s="14">
        <v>0.79793793275886904</v>
      </c>
      <c r="AR417" s="14">
        <v>0.83259329693020201</v>
      </c>
      <c r="AS417" s="14">
        <v>0.73881664439849404</v>
      </c>
      <c r="AT417" s="14">
        <v>0.72794156396591803</v>
      </c>
      <c r="AU417" s="14">
        <v>0.55682971540191795</v>
      </c>
      <c r="AV417" s="14"/>
      <c r="AW417" s="14">
        <v>0.71247926139152196</v>
      </c>
      <c r="AX417" s="14">
        <v>0.81853387089972895</v>
      </c>
      <c r="AY417" s="14"/>
      <c r="AZ417" s="14">
        <v>0.70041907212725596</v>
      </c>
      <c r="BA417" s="14">
        <v>0.80635714569211003</v>
      </c>
      <c r="BB417" s="14" t="s">
        <v>98</v>
      </c>
      <c r="BC417" s="14">
        <v>0.79096894205685198</v>
      </c>
      <c r="BD417" s="14">
        <v>0.80652575528565695</v>
      </c>
      <c r="BE417" s="14">
        <v>0.79726757813881699</v>
      </c>
      <c r="BF417" s="14">
        <v>0.73610984083904796</v>
      </c>
      <c r="BG417" s="14"/>
      <c r="BH417" s="14">
        <v>0.71784313902048003</v>
      </c>
      <c r="BI417" s="14">
        <v>0.773814956869738</v>
      </c>
      <c r="BJ417" s="14">
        <v>0.72997915404176505</v>
      </c>
      <c r="BK417" s="14"/>
      <c r="BL417" s="14">
        <v>0.74257219871869595</v>
      </c>
      <c r="BM417" s="14">
        <v>0.79094542377461297</v>
      </c>
      <c r="BN417" s="14">
        <v>0.81049032323108094</v>
      </c>
      <c r="BO417" s="14">
        <v>0.70037867761069506</v>
      </c>
      <c r="BP417" s="14">
        <v>0.73353584654794701</v>
      </c>
      <c r="BQ417" s="14"/>
      <c r="BR417" s="14">
        <v>0.76995595456688404</v>
      </c>
      <c r="BS417" s="14">
        <v>0.81957252424942695</v>
      </c>
      <c r="BT417" s="14">
        <v>0.68236119428617303</v>
      </c>
    </row>
    <row r="418" spans="2:72" x14ac:dyDescent="0.25">
      <c r="B418" t="s">
        <v>131</v>
      </c>
      <c r="C418" s="14">
        <v>7.1803854803665496E-2</v>
      </c>
      <c r="D418" s="14">
        <v>6.5831044031366595E-2</v>
      </c>
      <c r="E418" s="14">
        <v>7.7492774329433495E-2</v>
      </c>
      <c r="F418" s="14"/>
      <c r="G418" s="14">
        <v>2.4821499572411799E-2</v>
      </c>
      <c r="H418" s="14">
        <v>7.97853713069335E-2</v>
      </c>
      <c r="I418" s="14">
        <v>0.13972273063734</v>
      </c>
      <c r="J418" s="14">
        <v>2.6117880713969699E-2</v>
      </c>
      <c r="K418" s="14">
        <v>6.8857101494224998E-2</v>
      </c>
      <c r="L418" s="14">
        <v>8.1348311997155198E-2</v>
      </c>
      <c r="M418" s="14"/>
      <c r="N418" s="14">
        <v>0.10734286405816799</v>
      </c>
      <c r="O418" s="14">
        <v>7.0770583212219407E-2</v>
      </c>
      <c r="P418" s="14">
        <v>5.35291894441094E-2</v>
      </c>
      <c r="Q418" s="14">
        <v>3.7200442560984599E-2</v>
      </c>
      <c r="R418" s="14"/>
      <c r="S418" s="14">
        <v>2.3636273733015498E-2</v>
      </c>
      <c r="T418" s="14">
        <v>1.38277795642204E-2</v>
      </c>
      <c r="U418" s="14">
        <v>6.8746268558978904E-2</v>
      </c>
      <c r="V418" s="14">
        <v>0.110032635682492</v>
      </c>
      <c r="W418" s="14">
        <v>0.101851183191545</v>
      </c>
      <c r="X418" s="14">
        <v>0.11802787724665301</v>
      </c>
      <c r="Y418" s="14">
        <v>2.1530798034371499E-2</v>
      </c>
      <c r="Z418" s="14">
        <v>4.3916488894906701E-2</v>
      </c>
      <c r="AA418" s="14">
        <v>6.2837115024019896E-2</v>
      </c>
      <c r="AB418" s="14">
        <v>9.9018478187377496E-2</v>
      </c>
      <c r="AC418" s="14">
        <v>0.155343614523345</v>
      </c>
      <c r="AD418" s="14">
        <v>0.20769072268180999</v>
      </c>
      <c r="AE418" s="14"/>
      <c r="AF418" s="14">
        <v>0</v>
      </c>
      <c r="AG418" s="14">
        <v>3.7829615577980001E-2</v>
      </c>
      <c r="AH418" s="14">
        <v>6.4519015929286799E-2</v>
      </c>
      <c r="AI418" s="14">
        <v>3.9471260775733499E-2</v>
      </c>
      <c r="AJ418" s="14">
        <v>9.4105998813872105E-2</v>
      </c>
      <c r="AK418" s="14">
        <v>4.5414570439013598E-2</v>
      </c>
      <c r="AL418" s="14">
        <v>0.1054015716288</v>
      </c>
      <c r="AM418" s="14">
        <v>3.4263080749944899E-2</v>
      </c>
      <c r="AN418" s="14">
        <v>4.8423038828795603E-2</v>
      </c>
      <c r="AO418" s="14">
        <v>0.130020461660693</v>
      </c>
      <c r="AP418" s="14">
        <v>0</v>
      </c>
      <c r="AQ418" s="14">
        <v>5.0215696504343002E-2</v>
      </c>
      <c r="AR418" s="14">
        <v>0.105057789276038</v>
      </c>
      <c r="AS418" s="14">
        <v>0.26118335560150602</v>
      </c>
      <c r="AT418" s="14">
        <v>0</v>
      </c>
      <c r="AU418" s="14">
        <v>0.35278470370592802</v>
      </c>
      <c r="AV418" s="14"/>
      <c r="AW418" s="14">
        <v>8.5130229650650799E-2</v>
      </c>
      <c r="AX418" s="14">
        <v>5.65892270057861E-2</v>
      </c>
      <c r="AY418" s="14"/>
      <c r="AZ418" s="14">
        <v>8.0904963942641697E-2</v>
      </c>
      <c r="BA418" s="14">
        <v>0.103199610630264</v>
      </c>
      <c r="BB418" s="14" t="s">
        <v>98</v>
      </c>
      <c r="BC418" s="14">
        <v>3.9577940030095599E-2</v>
      </c>
      <c r="BD418" s="14">
        <v>2.7226093275383001E-2</v>
      </c>
      <c r="BE418" s="14">
        <v>4.6003304315140402E-2</v>
      </c>
      <c r="BF418" s="14">
        <v>7.9112444806450896E-2</v>
      </c>
      <c r="BG418" s="14"/>
      <c r="BH418" s="14">
        <v>0.108352530600065</v>
      </c>
      <c r="BI418" s="14">
        <v>6.5923609869347199E-2</v>
      </c>
      <c r="BJ418" s="14">
        <v>6.3435116728454297E-2</v>
      </c>
      <c r="BK418" s="14"/>
      <c r="BL418" s="14">
        <v>0.11210321124527001</v>
      </c>
      <c r="BM418" s="14">
        <v>2.5546706964820101E-2</v>
      </c>
      <c r="BN418" s="14">
        <v>0</v>
      </c>
      <c r="BO418" s="14">
        <v>0.211783595677669</v>
      </c>
      <c r="BP418" s="14">
        <v>7.5282501696964599E-2</v>
      </c>
      <c r="BQ418" s="14"/>
      <c r="BR418" s="14">
        <v>5.6452219823859798E-2</v>
      </c>
      <c r="BS418" s="14">
        <v>5.9868312434513203E-2</v>
      </c>
      <c r="BT418" s="14">
        <v>3.71325951544033E-2</v>
      </c>
    </row>
    <row r="419" spans="2:72" x14ac:dyDescent="0.25">
      <c r="B419" t="s">
        <v>132</v>
      </c>
      <c r="C419" s="14">
        <v>0.69019446161696596</v>
      </c>
      <c r="D419" s="14">
        <v>0.68216179688312695</v>
      </c>
      <c r="E419" s="14">
        <v>0.69600788813443004</v>
      </c>
      <c r="F419" s="14"/>
      <c r="G419" s="14">
        <v>0.82125991609149196</v>
      </c>
      <c r="H419" s="14">
        <v>0.75278717155916997</v>
      </c>
      <c r="I419" s="14">
        <v>0.61975073565753103</v>
      </c>
      <c r="J419" s="14">
        <v>0.77246703725642896</v>
      </c>
      <c r="K419" s="14">
        <v>0.60822362110102701</v>
      </c>
      <c r="L419" s="14">
        <v>0.59138538383486905</v>
      </c>
      <c r="M419" s="14"/>
      <c r="N419" s="14">
        <v>0.62317328468153399</v>
      </c>
      <c r="O419" s="14">
        <v>0.67973164327884805</v>
      </c>
      <c r="P419" s="14">
        <v>0.71796447465379498</v>
      </c>
      <c r="Q419" s="14">
        <v>0.77257970478096305</v>
      </c>
      <c r="R419" s="14"/>
      <c r="S419" s="14">
        <v>0.76584010474112796</v>
      </c>
      <c r="T419" s="14">
        <v>0.75553669242325705</v>
      </c>
      <c r="U419" s="14">
        <v>0.74010528783423002</v>
      </c>
      <c r="V419" s="14">
        <v>0.68023110833515499</v>
      </c>
      <c r="W419" s="14">
        <v>0.63668272004706505</v>
      </c>
      <c r="X419" s="14">
        <v>0.65864462740588303</v>
      </c>
      <c r="Y419" s="14">
        <v>0.71749687343193203</v>
      </c>
      <c r="Z419" s="14">
        <v>0.76592066700122996</v>
      </c>
      <c r="AA419" s="14">
        <v>0.73087228885919897</v>
      </c>
      <c r="AB419" s="14">
        <v>0.62176187582962505</v>
      </c>
      <c r="AC419" s="14">
        <v>0.52495812994999402</v>
      </c>
      <c r="AD419" s="14">
        <v>0.38597709413544201</v>
      </c>
      <c r="AE419" s="14"/>
      <c r="AF419" s="14">
        <v>0.77521166884824499</v>
      </c>
      <c r="AG419" s="14">
        <v>0.80007964308470403</v>
      </c>
      <c r="AH419" s="14">
        <v>0.78723008468216404</v>
      </c>
      <c r="AI419" s="14">
        <v>0.78670038317146296</v>
      </c>
      <c r="AJ419" s="14">
        <v>0.60949454672600301</v>
      </c>
      <c r="AK419" s="14">
        <v>0.78899801258551205</v>
      </c>
      <c r="AL419" s="14">
        <v>0.62050518885119899</v>
      </c>
      <c r="AM419" s="14">
        <v>0.62946564126989402</v>
      </c>
      <c r="AN419" s="14">
        <v>0.70384967390211095</v>
      </c>
      <c r="AO419" s="14">
        <v>0.55520654995273599</v>
      </c>
      <c r="AP419" s="14">
        <v>0.85992031433104299</v>
      </c>
      <c r="AQ419" s="14">
        <v>0.74772223625452605</v>
      </c>
      <c r="AR419" s="14">
        <v>0.72753550765416497</v>
      </c>
      <c r="AS419" s="14">
        <v>0.47763328879698702</v>
      </c>
      <c r="AT419" s="14">
        <v>0.72794156396591803</v>
      </c>
      <c r="AU419" s="14">
        <v>0.20404501169598999</v>
      </c>
      <c r="AV419" s="14"/>
      <c r="AW419" s="14">
        <v>0.62734903174087098</v>
      </c>
      <c r="AX419" s="14">
        <v>0.76194464389394301</v>
      </c>
      <c r="AY419" s="14"/>
      <c r="AZ419" s="14">
        <v>0.61951410818461505</v>
      </c>
      <c r="BA419" s="14">
        <v>0.70315753506184597</v>
      </c>
      <c r="BB419" s="14" t="s">
        <v>98</v>
      </c>
      <c r="BC419" s="14">
        <v>0.75139100202675602</v>
      </c>
      <c r="BD419" s="14">
        <v>0.77929966201027401</v>
      </c>
      <c r="BE419" s="14">
        <v>0.751264273823677</v>
      </c>
      <c r="BF419" s="14">
        <v>0.65699739603259699</v>
      </c>
      <c r="BG419" s="14"/>
      <c r="BH419" s="14">
        <v>0.60949060842041503</v>
      </c>
      <c r="BI419" s="14">
        <v>0.70789134700039102</v>
      </c>
      <c r="BJ419" s="14">
        <v>0.66654403731331102</v>
      </c>
      <c r="BK419" s="14"/>
      <c r="BL419" s="14">
        <v>0.63046898747342595</v>
      </c>
      <c r="BM419" s="14">
        <v>0.76539871680979199</v>
      </c>
      <c r="BN419" s="14">
        <v>0.81049032323108094</v>
      </c>
      <c r="BO419" s="14">
        <v>0.48859508193302698</v>
      </c>
      <c r="BP419" s="14">
        <v>0.65825334485098197</v>
      </c>
      <c r="BQ419" s="14"/>
      <c r="BR419" s="14">
        <v>0.71350373474302398</v>
      </c>
      <c r="BS419" s="14">
        <v>0.75970421181491399</v>
      </c>
      <c r="BT419" s="14">
        <v>0.645228599131769</v>
      </c>
    </row>
    <row r="420" spans="2:72" x14ac:dyDescent="0.25">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row>
    <row r="421" spans="2:72" x14ac:dyDescent="0.25">
      <c r="B421" s="6" t="s">
        <v>264</v>
      </c>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row>
    <row r="422" spans="2:72" x14ac:dyDescent="0.25">
      <c r="B422" s="23" t="s">
        <v>261</v>
      </c>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row>
    <row r="423" spans="2:72" x14ac:dyDescent="0.25">
      <c r="B423" t="s">
        <v>255</v>
      </c>
      <c r="C423" s="14">
        <v>0.349514444887913</v>
      </c>
      <c r="D423" s="14">
        <v>0.37518800761132398</v>
      </c>
      <c r="E423" s="14">
        <v>0.324257216239</v>
      </c>
      <c r="F423" s="14"/>
      <c r="G423" s="14">
        <v>0.32712105830776</v>
      </c>
      <c r="H423" s="14">
        <v>0.34715537221360898</v>
      </c>
      <c r="I423" s="14">
        <v>0.30009445794613998</v>
      </c>
      <c r="J423" s="14">
        <v>0.46438664008556002</v>
      </c>
      <c r="K423" s="14">
        <v>0.34581956156264199</v>
      </c>
      <c r="L423" s="14">
        <v>0.31071380242913199</v>
      </c>
      <c r="M423" s="14"/>
      <c r="N423" s="14">
        <v>0.40496747273917799</v>
      </c>
      <c r="O423" s="14">
        <v>0.33274810764847101</v>
      </c>
      <c r="P423" s="14">
        <v>0.32923616802247502</v>
      </c>
      <c r="Q423" s="14">
        <v>0.33242586213284098</v>
      </c>
      <c r="R423" s="14"/>
      <c r="S423" s="14">
        <v>0.30039383379131201</v>
      </c>
      <c r="T423" s="14">
        <v>0.20391458802701101</v>
      </c>
      <c r="U423" s="14">
        <v>0.43913709747153501</v>
      </c>
      <c r="V423" s="14">
        <v>0.482224198884459</v>
      </c>
      <c r="W423" s="14">
        <v>0.35267117994797897</v>
      </c>
      <c r="X423" s="14">
        <v>0.238884821500534</v>
      </c>
      <c r="Y423" s="14">
        <v>0.43647559630099297</v>
      </c>
      <c r="Z423" s="14">
        <v>0.44826923658510998</v>
      </c>
      <c r="AA423" s="14">
        <v>0.42093641014558197</v>
      </c>
      <c r="AB423" s="14">
        <v>0.25107266137665601</v>
      </c>
      <c r="AC423" s="14">
        <v>0.39234500024484997</v>
      </c>
      <c r="AD423" s="14">
        <v>0.36776929011053799</v>
      </c>
      <c r="AE423" s="14"/>
      <c r="AF423" s="14">
        <v>0.26773637046454202</v>
      </c>
      <c r="AG423" s="14">
        <v>0.27738068229102603</v>
      </c>
      <c r="AH423" s="14">
        <v>0.39559951614440703</v>
      </c>
      <c r="AI423" s="14">
        <v>0.44845570603965001</v>
      </c>
      <c r="AJ423" s="14">
        <v>0.32938348158366099</v>
      </c>
      <c r="AK423" s="14">
        <v>0.31031106971622902</v>
      </c>
      <c r="AL423" s="14">
        <v>0.51519562125933605</v>
      </c>
      <c r="AM423" s="14">
        <v>0.32388506461927602</v>
      </c>
      <c r="AN423" s="14">
        <v>0.27365509386550502</v>
      </c>
      <c r="AO423" s="14">
        <v>0.244734357671851</v>
      </c>
      <c r="AP423" s="14">
        <v>0.38877148828115798</v>
      </c>
      <c r="AQ423" s="14">
        <v>0.30805908949922101</v>
      </c>
      <c r="AR423" s="14">
        <v>0.34506642652608699</v>
      </c>
      <c r="AS423" s="14">
        <v>0.51949522116343105</v>
      </c>
      <c r="AT423" s="14">
        <v>0.50699614246806002</v>
      </c>
      <c r="AU423" s="14">
        <v>0.208282581684712</v>
      </c>
      <c r="AV423" s="14"/>
      <c r="AW423" s="14">
        <v>0.34618081764124298</v>
      </c>
      <c r="AX423" s="14">
        <v>0.35379700572057399</v>
      </c>
      <c r="AY423" s="14"/>
      <c r="AZ423" s="14">
        <v>0.33248028303903698</v>
      </c>
      <c r="BA423" s="14">
        <v>0.28472724343511102</v>
      </c>
      <c r="BB423" s="14" t="s">
        <v>98</v>
      </c>
      <c r="BC423" s="14">
        <v>0.57100719099445196</v>
      </c>
      <c r="BD423" s="14">
        <v>0.35663052998341999</v>
      </c>
      <c r="BE423" s="14">
        <v>0.36948880993304201</v>
      </c>
      <c r="BF423" s="14">
        <v>0.47048039489764798</v>
      </c>
      <c r="BG423" s="14"/>
      <c r="BH423" s="14">
        <v>0.33972583395685502</v>
      </c>
      <c r="BI423" s="14">
        <v>0.36763353236718499</v>
      </c>
      <c r="BJ423" s="14">
        <v>0.300948297886802</v>
      </c>
      <c r="BK423" s="14"/>
      <c r="BL423" s="14">
        <v>0.290399120716545</v>
      </c>
      <c r="BM423" s="14">
        <v>0.45443452387084199</v>
      </c>
      <c r="BN423" s="14">
        <v>0.27406471343382099</v>
      </c>
      <c r="BO423" s="14">
        <v>0.49007050674801</v>
      </c>
      <c r="BP423" s="14">
        <v>0.36169946314363699</v>
      </c>
      <c r="BQ423" s="14"/>
      <c r="BR423" s="14">
        <v>0.28107320124401503</v>
      </c>
      <c r="BS423" s="14">
        <v>0.42355545051802002</v>
      </c>
      <c r="BT423" s="14">
        <v>0.32600424406700501</v>
      </c>
    </row>
    <row r="424" spans="2:72" x14ac:dyDescent="0.25">
      <c r="B424" t="s">
        <v>256</v>
      </c>
      <c r="C424" s="14">
        <v>0.427077118954589</v>
      </c>
      <c r="D424" s="14">
        <v>0.465283128712562</v>
      </c>
      <c r="E424" s="14">
        <v>0.38949067508562801</v>
      </c>
      <c r="F424" s="14"/>
      <c r="G424" s="14">
        <v>0.43471163493783099</v>
      </c>
      <c r="H424" s="14">
        <v>0.36599422885848798</v>
      </c>
      <c r="I424" s="14">
        <v>0.471319965267602</v>
      </c>
      <c r="J424" s="14">
        <v>0.43221487028524003</v>
      </c>
      <c r="K424" s="14">
        <v>0.46397574061670699</v>
      </c>
      <c r="L424" s="14">
        <v>0.40713602761629197</v>
      </c>
      <c r="M424" s="14"/>
      <c r="N424" s="14">
        <v>0.35413449383201301</v>
      </c>
      <c r="O424" s="14">
        <v>0.40214828924546703</v>
      </c>
      <c r="P424" s="14">
        <v>0.46637862511095901</v>
      </c>
      <c r="Q424" s="14">
        <v>0.48996659591912201</v>
      </c>
      <c r="R424" s="14"/>
      <c r="S424" s="14">
        <v>0.40103089388193702</v>
      </c>
      <c r="T424" s="14">
        <v>0.53035485738825205</v>
      </c>
      <c r="U424" s="14">
        <v>0.398267010645589</v>
      </c>
      <c r="V424" s="14">
        <v>0.370432771169797</v>
      </c>
      <c r="W424" s="14">
        <v>0.44553999903911101</v>
      </c>
      <c r="X424" s="14">
        <v>0.68194229493588299</v>
      </c>
      <c r="Y424" s="14">
        <v>0.24290482722196799</v>
      </c>
      <c r="Z424" s="14">
        <v>0.439773627247665</v>
      </c>
      <c r="AA424" s="14">
        <v>0.26509359217601203</v>
      </c>
      <c r="AB424" s="14">
        <v>0.55273410433943804</v>
      </c>
      <c r="AC424" s="14">
        <v>0.40622103461936798</v>
      </c>
      <c r="AD424" s="14">
        <v>0.345728820587904</v>
      </c>
      <c r="AE424" s="14"/>
      <c r="AF424" s="14">
        <v>0.73226362953545798</v>
      </c>
      <c r="AG424" s="14">
        <v>0.48975132135511401</v>
      </c>
      <c r="AH424" s="14">
        <v>0.47993042866158098</v>
      </c>
      <c r="AI424" s="14">
        <v>0.354507484368282</v>
      </c>
      <c r="AJ424" s="14">
        <v>0.29104473392273</v>
      </c>
      <c r="AK424" s="14">
        <v>0.44174696640562799</v>
      </c>
      <c r="AL424" s="14">
        <v>0.24299652871188501</v>
      </c>
      <c r="AM424" s="14">
        <v>0.41018455521588398</v>
      </c>
      <c r="AN424" s="14">
        <v>0.61325009709203404</v>
      </c>
      <c r="AO424" s="14">
        <v>0.42161870301809801</v>
      </c>
      <c r="AP424" s="14">
        <v>0.398685749447173</v>
      </c>
      <c r="AQ424" s="14">
        <v>0.54398989066753001</v>
      </c>
      <c r="AR424" s="14">
        <v>0.35183325240440999</v>
      </c>
      <c r="AS424" s="14">
        <v>0.480504778836569</v>
      </c>
      <c r="AT424" s="14">
        <v>0.220033508014984</v>
      </c>
      <c r="AU424" s="14">
        <v>0.51462441749250198</v>
      </c>
      <c r="AV424" s="14"/>
      <c r="AW424" s="14">
        <v>0.40796446251923202</v>
      </c>
      <c r="AX424" s="14">
        <v>0.45163028816087197</v>
      </c>
      <c r="AY424" s="14"/>
      <c r="AZ424" s="14">
        <v>0.47959086189836098</v>
      </c>
      <c r="BA424" s="14">
        <v>0.42576590788364599</v>
      </c>
      <c r="BB424" s="14" t="s">
        <v>98</v>
      </c>
      <c r="BC424" s="14">
        <v>0.33309879701851902</v>
      </c>
      <c r="BD424" s="14">
        <v>0.61300123099570603</v>
      </c>
      <c r="BE424" s="14">
        <v>0.25361701955729299</v>
      </c>
      <c r="BF424" s="14">
        <v>0.52951960510235196</v>
      </c>
      <c r="BG424" s="14"/>
      <c r="BH424" s="14">
        <v>0.40214981662367399</v>
      </c>
      <c r="BI424" s="14">
        <v>0.44677814472453298</v>
      </c>
      <c r="BJ424" s="14">
        <v>0.43189909076815602</v>
      </c>
      <c r="BK424" s="14"/>
      <c r="BL424" s="14">
        <v>0.45439282531612302</v>
      </c>
      <c r="BM424" s="14">
        <v>0.33994051471264602</v>
      </c>
      <c r="BN424" s="14">
        <v>0.44929919665630402</v>
      </c>
      <c r="BO424" s="14">
        <v>0.50992949325199</v>
      </c>
      <c r="BP424" s="14">
        <v>0.50246523456042402</v>
      </c>
      <c r="BQ424" s="14"/>
      <c r="BR424" s="14">
        <v>0.47368331018591198</v>
      </c>
      <c r="BS424" s="14">
        <v>0.41021575439743901</v>
      </c>
      <c r="BT424" s="14">
        <v>0.43676806648850602</v>
      </c>
    </row>
    <row r="425" spans="2:72" x14ac:dyDescent="0.25">
      <c r="B425" t="s">
        <v>257</v>
      </c>
      <c r="C425" s="14">
        <v>0.12861515954177799</v>
      </c>
      <c r="D425" s="14">
        <v>9.0541213751782396E-2</v>
      </c>
      <c r="E425" s="14">
        <v>0.166071681051641</v>
      </c>
      <c r="F425" s="14"/>
      <c r="G425" s="14">
        <v>0.15402687126432499</v>
      </c>
      <c r="H425" s="14">
        <v>0.15020281987946499</v>
      </c>
      <c r="I425" s="14">
        <v>0.16465180014840899</v>
      </c>
      <c r="J425" s="14">
        <v>3.6787261322062899E-2</v>
      </c>
      <c r="K425" s="14">
        <v>0.123007305224329</v>
      </c>
      <c r="L425" s="14">
        <v>0.14666651941227399</v>
      </c>
      <c r="M425" s="14"/>
      <c r="N425" s="14">
        <v>0.106117289121426</v>
      </c>
      <c r="O425" s="14">
        <v>0.21322511065893801</v>
      </c>
      <c r="P425" s="14">
        <v>0.12693443828777501</v>
      </c>
      <c r="Q425" s="14">
        <v>6.65447842585183E-2</v>
      </c>
      <c r="R425" s="14"/>
      <c r="S425" s="14">
        <v>0.193811159852052</v>
      </c>
      <c r="T425" s="14">
        <v>0.15469090495431601</v>
      </c>
      <c r="U425" s="14">
        <v>0.13099299062025199</v>
      </c>
      <c r="V425" s="14">
        <v>0.121380076610672</v>
      </c>
      <c r="W425" s="14">
        <v>0.14106178596440599</v>
      </c>
      <c r="X425" s="14">
        <v>7.91728835635825E-2</v>
      </c>
      <c r="Y425" s="14">
        <v>0.174968201308769</v>
      </c>
      <c r="Z425" s="14">
        <v>5.0538251642357798E-2</v>
      </c>
      <c r="AA425" s="14">
        <v>0.127948055216493</v>
      </c>
      <c r="AB425" s="14">
        <v>4.9045954959968198E-2</v>
      </c>
      <c r="AC425" s="14">
        <v>0.101429976047684</v>
      </c>
      <c r="AD425" s="14">
        <v>0.14290654537720601</v>
      </c>
      <c r="AE425" s="14"/>
      <c r="AF425" s="14">
        <v>0</v>
      </c>
      <c r="AG425" s="14">
        <v>0.18376527505686699</v>
      </c>
      <c r="AH425" s="14">
        <v>2.52645780103853E-2</v>
      </c>
      <c r="AI425" s="14">
        <v>6.6610735266935103E-2</v>
      </c>
      <c r="AJ425" s="14">
        <v>0.19817865753887901</v>
      </c>
      <c r="AK425" s="14">
        <v>0.17172537475182201</v>
      </c>
      <c r="AL425" s="14">
        <v>8.4422117347270703E-2</v>
      </c>
      <c r="AM425" s="14">
        <v>0.19942528764760101</v>
      </c>
      <c r="AN425" s="14">
        <v>3.4774919764555101E-2</v>
      </c>
      <c r="AO425" s="14">
        <v>0.268276069223157</v>
      </c>
      <c r="AP425" s="14">
        <v>0.18535162758693499</v>
      </c>
      <c r="AQ425" s="14">
        <v>9.7266962699040199E-2</v>
      </c>
      <c r="AR425" s="14">
        <v>0.17359650644951999</v>
      </c>
      <c r="AS425" s="14">
        <v>0</v>
      </c>
      <c r="AT425" s="14">
        <v>5.51593476636352E-2</v>
      </c>
      <c r="AU425" s="14">
        <v>0.206187674099296</v>
      </c>
      <c r="AV425" s="14"/>
      <c r="AW425" s="14">
        <v>0.13840056656017199</v>
      </c>
      <c r="AX425" s="14">
        <v>0.116044287717258</v>
      </c>
      <c r="AY425" s="14"/>
      <c r="AZ425" s="14">
        <v>9.9870511993768896E-2</v>
      </c>
      <c r="BA425" s="14">
        <v>0.17764401665447599</v>
      </c>
      <c r="BB425" s="14" t="s">
        <v>98</v>
      </c>
      <c r="BC425" s="14">
        <v>9.5894011987029307E-2</v>
      </c>
      <c r="BD425" s="14">
        <v>0</v>
      </c>
      <c r="BE425" s="14">
        <v>0.199126917341654</v>
      </c>
      <c r="BF425" s="14">
        <v>0</v>
      </c>
      <c r="BG425" s="14"/>
      <c r="BH425" s="14">
        <v>0.14753513737655399</v>
      </c>
      <c r="BI425" s="14">
        <v>9.6051096444783796E-2</v>
      </c>
      <c r="BJ425" s="14">
        <v>0.162755693996397</v>
      </c>
      <c r="BK425" s="14"/>
      <c r="BL425" s="14">
        <v>0.16368771804176499</v>
      </c>
      <c r="BM425" s="14">
        <v>8.4786416963309394E-2</v>
      </c>
      <c r="BN425" s="14">
        <v>0.145426894768031</v>
      </c>
      <c r="BO425" s="14">
        <v>0</v>
      </c>
      <c r="BP425" s="14">
        <v>4.7929227223044699E-2</v>
      </c>
      <c r="BQ425" s="14"/>
      <c r="BR425" s="14">
        <v>0.148677820070964</v>
      </c>
      <c r="BS425" s="14">
        <v>9.3832938656220402E-2</v>
      </c>
      <c r="BT425" s="14">
        <v>0.16595698128084499</v>
      </c>
    </row>
    <row r="426" spans="2:72" x14ac:dyDescent="0.25">
      <c r="B426" t="s">
        <v>258</v>
      </c>
      <c r="C426" s="14">
        <v>3.85047382360829E-2</v>
      </c>
      <c r="D426" s="14">
        <v>4.2635053753584201E-2</v>
      </c>
      <c r="E426" s="14">
        <v>3.4441401778203803E-2</v>
      </c>
      <c r="F426" s="14"/>
      <c r="G426" s="14">
        <v>5.0132143135193201E-2</v>
      </c>
      <c r="H426" s="14">
        <v>7.2143707511409694E-2</v>
      </c>
      <c r="I426" s="14">
        <v>0</v>
      </c>
      <c r="J426" s="14">
        <v>3.8813655833787701E-2</v>
      </c>
      <c r="K426" s="14">
        <v>0</v>
      </c>
      <c r="L426" s="14">
        <v>5.79214777863062E-2</v>
      </c>
      <c r="M426" s="14"/>
      <c r="N426" s="14">
        <v>5.5541955219318997E-2</v>
      </c>
      <c r="O426" s="14">
        <v>1.6881226262147199E-2</v>
      </c>
      <c r="P426" s="14">
        <v>5.5086818988867102E-2</v>
      </c>
      <c r="Q426" s="14">
        <v>3.0906044488706E-2</v>
      </c>
      <c r="R426" s="14"/>
      <c r="S426" s="14">
        <v>3.8328888755043901E-2</v>
      </c>
      <c r="T426" s="14">
        <v>6.1026590756606797E-2</v>
      </c>
      <c r="U426" s="14">
        <v>0</v>
      </c>
      <c r="V426" s="14">
        <v>2.5962953335071499E-2</v>
      </c>
      <c r="W426" s="14">
        <v>3.5163956551471802E-2</v>
      </c>
      <c r="X426" s="14">
        <v>0</v>
      </c>
      <c r="Y426" s="14">
        <v>8.1921921349386001E-2</v>
      </c>
      <c r="Z426" s="14">
        <v>0</v>
      </c>
      <c r="AA426" s="14">
        <v>7.5050824559851501E-2</v>
      </c>
      <c r="AB426" s="14">
        <v>6.1898137940885702E-2</v>
      </c>
      <c r="AC426" s="14">
        <v>0</v>
      </c>
      <c r="AD426" s="14">
        <v>0</v>
      </c>
      <c r="AE426" s="14"/>
      <c r="AF426" s="14">
        <v>0</v>
      </c>
      <c r="AG426" s="14">
        <v>2.04788201503898E-2</v>
      </c>
      <c r="AH426" s="14">
        <v>2.7239973199917101E-2</v>
      </c>
      <c r="AI426" s="14">
        <v>0</v>
      </c>
      <c r="AJ426" s="14">
        <v>0.102851932067441</v>
      </c>
      <c r="AK426" s="14">
        <v>4.3170954287417601E-2</v>
      </c>
      <c r="AL426" s="14">
        <v>9.1412745720894403E-2</v>
      </c>
      <c r="AM426" s="14">
        <v>3.4892193404964099E-2</v>
      </c>
      <c r="AN426" s="14">
        <v>3.5035965246508101E-2</v>
      </c>
      <c r="AO426" s="14">
        <v>0</v>
      </c>
      <c r="AP426" s="14">
        <v>0</v>
      </c>
      <c r="AQ426" s="14">
        <v>5.0684057134209197E-2</v>
      </c>
      <c r="AR426" s="14">
        <v>0</v>
      </c>
      <c r="AS426" s="14">
        <v>0</v>
      </c>
      <c r="AT426" s="14">
        <v>7.2666875963575406E-2</v>
      </c>
      <c r="AU426" s="14">
        <v>7.0905326723489606E-2</v>
      </c>
      <c r="AV426" s="14"/>
      <c r="AW426" s="14">
        <v>3.9779342368473199E-2</v>
      </c>
      <c r="AX426" s="14">
        <v>3.68673116941758E-2</v>
      </c>
      <c r="AY426" s="14"/>
      <c r="AZ426" s="14">
        <v>4.3685761238806201E-2</v>
      </c>
      <c r="BA426" s="14">
        <v>4.2906465600836802E-2</v>
      </c>
      <c r="BB426" s="14" t="s">
        <v>98</v>
      </c>
      <c r="BC426" s="14">
        <v>0</v>
      </c>
      <c r="BD426" s="14">
        <v>0</v>
      </c>
      <c r="BE426" s="14">
        <v>6.6247949867222794E-2</v>
      </c>
      <c r="BF426" s="14">
        <v>0</v>
      </c>
      <c r="BG426" s="14"/>
      <c r="BH426" s="14">
        <v>4.4577407212148701E-2</v>
      </c>
      <c r="BI426" s="14">
        <v>4.1381386292037303E-2</v>
      </c>
      <c r="BJ426" s="14">
        <v>1.97969878785757E-2</v>
      </c>
      <c r="BK426" s="14"/>
      <c r="BL426" s="14">
        <v>2.9481684324139199E-2</v>
      </c>
      <c r="BM426" s="14">
        <v>6.21939948179695E-2</v>
      </c>
      <c r="BN426" s="14">
        <v>0.13120919514184301</v>
      </c>
      <c r="BO426" s="14">
        <v>0</v>
      </c>
      <c r="BP426" s="14">
        <v>0</v>
      </c>
      <c r="BQ426" s="14"/>
      <c r="BR426" s="14">
        <v>4.0150583260027198E-2</v>
      </c>
      <c r="BS426" s="14">
        <v>5.3710290021156001E-2</v>
      </c>
      <c r="BT426" s="14">
        <v>7.1270708163644406E-2</v>
      </c>
    </row>
    <row r="427" spans="2:72" x14ac:dyDescent="0.25">
      <c r="B427" t="s">
        <v>259</v>
      </c>
      <c r="C427" s="14">
        <v>1.9716931128060701E-2</v>
      </c>
      <c r="D427" s="14">
        <v>2.0618169314620901E-2</v>
      </c>
      <c r="E427" s="14">
        <v>1.88303078264834E-2</v>
      </c>
      <c r="F427" s="14"/>
      <c r="G427" s="14">
        <v>3.4008292354890397E-2</v>
      </c>
      <c r="H427" s="14">
        <v>1.74777017337353E-2</v>
      </c>
      <c r="I427" s="14">
        <v>1.3831403658278601E-2</v>
      </c>
      <c r="J427" s="14">
        <v>1.42444283868308E-2</v>
      </c>
      <c r="K427" s="14">
        <v>2.0559435943541701E-2</v>
      </c>
      <c r="L427" s="14">
        <v>2.0796305816859401E-2</v>
      </c>
      <c r="M427" s="14"/>
      <c r="N427" s="14">
        <v>3.8888634796728203E-2</v>
      </c>
      <c r="O427" s="14">
        <v>1.08596166583387E-2</v>
      </c>
      <c r="P427" s="14">
        <v>1.1035392862154899E-2</v>
      </c>
      <c r="Q427" s="14">
        <v>1.9462583873303099E-2</v>
      </c>
      <c r="R427" s="14"/>
      <c r="S427" s="14">
        <v>0</v>
      </c>
      <c r="T427" s="14">
        <v>2.5280118403814798E-2</v>
      </c>
      <c r="U427" s="14">
        <v>0</v>
      </c>
      <c r="V427" s="14">
        <v>0</v>
      </c>
      <c r="W427" s="14">
        <v>0</v>
      </c>
      <c r="X427" s="14">
        <v>0</v>
      </c>
      <c r="Y427" s="14">
        <v>3.04769520931388E-2</v>
      </c>
      <c r="Z427" s="14">
        <v>0</v>
      </c>
      <c r="AA427" s="14">
        <v>8.0337891225347804E-2</v>
      </c>
      <c r="AB427" s="14">
        <v>6.3582382849395394E-2</v>
      </c>
      <c r="AC427" s="14">
        <v>0</v>
      </c>
      <c r="AD427" s="14">
        <v>0</v>
      </c>
      <c r="AE427" s="14"/>
      <c r="AF427" s="14">
        <v>0</v>
      </c>
      <c r="AG427" s="14">
        <v>2.8623901146603101E-2</v>
      </c>
      <c r="AH427" s="14">
        <v>0</v>
      </c>
      <c r="AI427" s="14">
        <v>2.9203713349896201E-2</v>
      </c>
      <c r="AJ427" s="14">
        <v>3.6011894912080601E-2</v>
      </c>
      <c r="AK427" s="14">
        <v>0</v>
      </c>
      <c r="AL427" s="14">
        <v>3.1669924514847E-2</v>
      </c>
      <c r="AM427" s="14">
        <v>3.1612899112274898E-2</v>
      </c>
      <c r="AN427" s="14">
        <v>0</v>
      </c>
      <c r="AO427" s="14">
        <v>0</v>
      </c>
      <c r="AP427" s="14">
        <v>2.7191134684734102E-2</v>
      </c>
      <c r="AQ427" s="14">
        <v>0</v>
      </c>
      <c r="AR427" s="14">
        <v>0</v>
      </c>
      <c r="AS427" s="14">
        <v>0</v>
      </c>
      <c r="AT427" s="14">
        <v>0.14514412588974601</v>
      </c>
      <c r="AU427" s="14">
        <v>0</v>
      </c>
      <c r="AV427" s="14"/>
      <c r="AW427" s="14">
        <v>2.6222915974246801E-2</v>
      </c>
      <c r="AX427" s="14">
        <v>1.1358985317534501E-2</v>
      </c>
      <c r="AY427" s="14"/>
      <c r="AZ427" s="14">
        <v>1.2468621886182901E-2</v>
      </c>
      <c r="BA427" s="14">
        <v>3.7952212396002098E-2</v>
      </c>
      <c r="BB427" s="14" t="s">
        <v>98</v>
      </c>
      <c r="BC427" s="14">
        <v>0</v>
      </c>
      <c r="BD427" s="14">
        <v>3.03682390208747E-2</v>
      </c>
      <c r="BE427" s="14">
        <v>1.3809647684206099E-2</v>
      </c>
      <c r="BF427" s="14">
        <v>0</v>
      </c>
      <c r="BG427" s="14"/>
      <c r="BH427" s="14">
        <v>1.96550751618371E-2</v>
      </c>
      <c r="BI427" s="14">
        <v>2.34058644018523E-2</v>
      </c>
      <c r="BJ427" s="14">
        <v>1.9735777698418201E-2</v>
      </c>
      <c r="BK427" s="14"/>
      <c r="BL427" s="14">
        <v>2.7785306041166299E-2</v>
      </c>
      <c r="BM427" s="14">
        <v>1.6489733558407799E-2</v>
      </c>
      <c r="BN427" s="14">
        <v>0</v>
      </c>
      <c r="BO427" s="14">
        <v>0</v>
      </c>
      <c r="BP427" s="14">
        <v>2.0507047308980099E-2</v>
      </c>
      <c r="BQ427" s="14"/>
      <c r="BR427" s="14">
        <v>2.3645178712779699E-2</v>
      </c>
      <c r="BS427" s="14">
        <v>0</v>
      </c>
      <c r="BT427" s="14">
        <v>0</v>
      </c>
    </row>
    <row r="428" spans="2:72" x14ac:dyDescent="0.25">
      <c r="B428" t="s">
        <v>92</v>
      </c>
      <c r="C428" s="14">
        <v>3.6571607251575898E-2</v>
      </c>
      <c r="D428" s="14">
        <v>5.7344268561256399E-3</v>
      </c>
      <c r="E428" s="14">
        <v>6.6908718019044203E-2</v>
      </c>
      <c r="F428" s="14"/>
      <c r="G428" s="14">
        <v>0</v>
      </c>
      <c r="H428" s="14">
        <v>4.7026169803293001E-2</v>
      </c>
      <c r="I428" s="14">
        <v>5.0102372979570702E-2</v>
      </c>
      <c r="J428" s="14">
        <v>1.35531440865187E-2</v>
      </c>
      <c r="K428" s="14">
        <v>4.6637956652780102E-2</v>
      </c>
      <c r="L428" s="14">
        <v>5.6765866939136801E-2</v>
      </c>
      <c r="M428" s="14"/>
      <c r="N428" s="14">
        <v>4.0350154291335802E-2</v>
      </c>
      <c r="O428" s="14">
        <v>2.41376495266383E-2</v>
      </c>
      <c r="P428" s="14">
        <v>1.1328556727768601E-2</v>
      </c>
      <c r="Q428" s="14">
        <v>6.0694129327509401E-2</v>
      </c>
      <c r="R428" s="14"/>
      <c r="S428" s="14">
        <v>6.6435223719654601E-2</v>
      </c>
      <c r="T428" s="14">
        <v>2.4732940469999201E-2</v>
      </c>
      <c r="U428" s="14">
        <v>3.1602901262624203E-2</v>
      </c>
      <c r="V428" s="14">
        <v>0</v>
      </c>
      <c r="W428" s="14">
        <v>2.5563078497031998E-2</v>
      </c>
      <c r="X428" s="14">
        <v>0</v>
      </c>
      <c r="Y428" s="14">
        <v>3.3252501725746203E-2</v>
      </c>
      <c r="Z428" s="14">
        <v>6.1418884524867101E-2</v>
      </c>
      <c r="AA428" s="14">
        <v>3.0633226676713299E-2</v>
      </c>
      <c r="AB428" s="14">
        <v>2.1666758533656801E-2</v>
      </c>
      <c r="AC428" s="14">
        <v>0.100003989088098</v>
      </c>
      <c r="AD428" s="14">
        <v>0.143595343924353</v>
      </c>
      <c r="AE428" s="14"/>
      <c r="AF428" s="14">
        <v>0</v>
      </c>
      <c r="AG428" s="14">
        <v>0</v>
      </c>
      <c r="AH428" s="14">
        <v>7.19655039837096E-2</v>
      </c>
      <c r="AI428" s="14">
        <v>0.101222360975237</v>
      </c>
      <c r="AJ428" s="14">
        <v>4.25292999752079E-2</v>
      </c>
      <c r="AK428" s="14">
        <v>3.3045634838903701E-2</v>
      </c>
      <c r="AL428" s="14">
        <v>3.4303062445767099E-2</v>
      </c>
      <c r="AM428" s="14">
        <v>0</v>
      </c>
      <c r="AN428" s="14">
        <v>4.3283924031398302E-2</v>
      </c>
      <c r="AO428" s="14">
        <v>6.5370870086894906E-2</v>
      </c>
      <c r="AP428" s="14">
        <v>0</v>
      </c>
      <c r="AQ428" s="14">
        <v>0</v>
      </c>
      <c r="AR428" s="14">
        <v>0.12950381461998201</v>
      </c>
      <c r="AS428" s="14">
        <v>0</v>
      </c>
      <c r="AT428" s="14">
        <v>0</v>
      </c>
      <c r="AU428" s="14">
        <v>0</v>
      </c>
      <c r="AV428" s="14"/>
      <c r="AW428" s="14">
        <v>4.1451894936633003E-2</v>
      </c>
      <c r="AX428" s="14">
        <v>3.0302121389585799E-2</v>
      </c>
      <c r="AY428" s="14"/>
      <c r="AZ428" s="14">
        <v>3.1903959943844797E-2</v>
      </c>
      <c r="BA428" s="14">
        <v>3.1004154029928201E-2</v>
      </c>
      <c r="BB428" s="14" t="s">
        <v>98</v>
      </c>
      <c r="BC428" s="14">
        <v>0</v>
      </c>
      <c r="BD428" s="14">
        <v>0</v>
      </c>
      <c r="BE428" s="14">
        <v>9.7709655616581306E-2</v>
      </c>
      <c r="BF428" s="14">
        <v>0</v>
      </c>
      <c r="BG428" s="14"/>
      <c r="BH428" s="14">
        <v>4.63567296689315E-2</v>
      </c>
      <c r="BI428" s="14">
        <v>2.47499757696087E-2</v>
      </c>
      <c r="BJ428" s="14">
        <v>6.4864151771651501E-2</v>
      </c>
      <c r="BK428" s="14"/>
      <c r="BL428" s="14">
        <v>3.4253345560262202E-2</v>
      </c>
      <c r="BM428" s="14">
        <v>4.2154816076824898E-2</v>
      </c>
      <c r="BN428" s="14">
        <v>0</v>
      </c>
      <c r="BO428" s="14">
        <v>0</v>
      </c>
      <c r="BP428" s="14">
        <v>6.7399027763913905E-2</v>
      </c>
      <c r="BQ428" s="14"/>
      <c r="BR428" s="14">
        <v>3.2769906526302003E-2</v>
      </c>
      <c r="BS428" s="14">
        <v>1.8685566407164102E-2</v>
      </c>
      <c r="BT428" s="14">
        <v>0</v>
      </c>
    </row>
    <row r="429" spans="2:72" x14ac:dyDescent="0.25">
      <c r="B429" t="s">
        <v>130</v>
      </c>
      <c r="C429" s="14">
        <v>0.77659156384250205</v>
      </c>
      <c r="D429" s="14">
        <v>0.84047113632388704</v>
      </c>
      <c r="E429" s="14">
        <v>0.71374789132462801</v>
      </c>
      <c r="F429" s="14"/>
      <c r="G429" s="14">
        <v>0.761832693245592</v>
      </c>
      <c r="H429" s="14">
        <v>0.71314960107209702</v>
      </c>
      <c r="I429" s="14">
        <v>0.77141442321374198</v>
      </c>
      <c r="J429" s="14">
        <v>0.89660151037080005</v>
      </c>
      <c r="K429" s="14">
        <v>0.80979530217934903</v>
      </c>
      <c r="L429" s="14">
        <v>0.71784983004542402</v>
      </c>
      <c r="M429" s="14"/>
      <c r="N429" s="14">
        <v>0.759101966571191</v>
      </c>
      <c r="O429" s="14">
        <v>0.73489639689393704</v>
      </c>
      <c r="P429" s="14">
        <v>0.79561479313343497</v>
      </c>
      <c r="Q429" s="14">
        <v>0.82239245805196304</v>
      </c>
      <c r="R429" s="14"/>
      <c r="S429" s="14">
        <v>0.70142472767324904</v>
      </c>
      <c r="T429" s="14">
        <v>0.73426944541526395</v>
      </c>
      <c r="U429" s="14">
        <v>0.83740410811712396</v>
      </c>
      <c r="V429" s="14">
        <v>0.852656970054256</v>
      </c>
      <c r="W429" s="14">
        <v>0.79821117898709004</v>
      </c>
      <c r="X429" s="14">
        <v>0.92082711643641701</v>
      </c>
      <c r="Y429" s="14">
        <v>0.67938042352296102</v>
      </c>
      <c r="Z429" s="14">
        <v>0.88804286383277498</v>
      </c>
      <c r="AA429" s="14">
        <v>0.68603000232159395</v>
      </c>
      <c r="AB429" s="14">
        <v>0.803806765716094</v>
      </c>
      <c r="AC429" s="14">
        <v>0.79856603486421796</v>
      </c>
      <c r="AD429" s="14">
        <v>0.71349811069844205</v>
      </c>
      <c r="AE429" s="14"/>
      <c r="AF429" s="14">
        <v>1</v>
      </c>
      <c r="AG429" s="14">
        <v>0.76713200364613998</v>
      </c>
      <c r="AH429" s="14">
        <v>0.875529944805988</v>
      </c>
      <c r="AI429" s="14">
        <v>0.80296319040793196</v>
      </c>
      <c r="AJ429" s="14">
        <v>0.62042821550639105</v>
      </c>
      <c r="AK429" s="14">
        <v>0.75205803612185695</v>
      </c>
      <c r="AL429" s="14">
        <v>0.75819214997122097</v>
      </c>
      <c r="AM429" s="14">
        <v>0.73406961983515995</v>
      </c>
      <c r="AN429" s="14">
        <v>0.88690519095753895</v>
      </c>
      <c r="AO429" s="14">
        <v>0.66635306068994804</v>
      </c>
      <c r="AP429" s="14">
        <v>0.78745723772833098</v>
      </c>
      <c r="AQ429" s="14">
        <v>0.85204898016675101</v>
      </c>
      <c r="AR429" s="14">
        <v>0.69689967893049798</v>
      </c>
      <c r="AS429" s="14">
        <v>1</v>
      </c>
      <c r="AT429" s="14">
        <v>0.72702965048304402</v>
      </c>
      <c r="AU429" s="14">
        <v>0.72290699917721402</v>
      </c>
      <c r="AV429" s="14"/>
      <c r="AW429" s="14">
        <v>0.754145280160474</v>
      </c>
      <c r="AX429" s="14">
        <v>0.80542729388144596</v>
      </c>
      <c r="AY429" s="14"/>
      <c r="AZ429" s="14">
        <v>0.81207114493739696</v>
      </c>
      <c r="BA429" s="14">
        <v>0.71049315131875701</v>
      </c>
      <c r="BB429" s="14" t="s">
        <v>98</v>
      </c>
      <c r="BC429" s="14">
        <v>0.90410598801297104</v>
      </c>
      <c r="BD429" s="14">
        <v>0.96963176097912496</v>
      </c>
      <c r="BE429" s="14">
        <v>0.62310582949033499</v>
      </c>
      <c r="BF429" s="14">
        <v>1</v>
      </c>
      <c r="BG429" s="14"/>
      <c r="BH429" s="14">
        <v>0.74187565058052896</v>
      </c>
      <c r="BI429" s="14">
        <v>0.81441167709171802</v>
      </c>
      <c r="BJ429" s="14">
        <v>0.73284738865495802</v>
      </c>
      <c r="BK429" s="14"/>
      <c r="BL429" s="14">
        <v>0.74479194603266696</v>
      </c>
      <c r="BM429" s="14">
        <v>0.79437503858348801</v>
      </c>
      <c r="BN429" s="14">
        <v>0.72336391009012502</v>
      </c>
      <c r="BO429" s="14">
        <v>1</v>
      </c>
      <c r="BP429" s="14">
        <v>0.86416469770406101</v>
      </c>
      <c r="BQ429" s="14"/>
      <c r="BR429" s="14">
        <v>0.75475651142992695</v>
      </c>
      <c r="BS429" s="14">
        <v>0.83377120491545997</v>
      </c>
      <c r="BT429" s="14">
        <v>0.76277231055550998</v>
      </c>
    </row>
    <row r="430" spans="2:72" x14ac:dyDescent="0.25">
      <c r="B430" t="s">
        <v>131</v>
      </c>
      <c r="C430" s="14">
        <v>5.8221669364143601E-2</v>
      </c>
      <c r="D430" s="14">
        <v>6.3253223068205203E-2</v>
      </c>
      <c r="E430" s="14">
        <v>5.3271709604687099E-2</v>
      </c>
      <c r="F430" s="14"/>
      <c r="G430" s="14">
        <v>8.4140435490083501E-2</v>
      </c>
      <c r="H430" s="14">
        <v>8.9621409245145001E-2</v>
      </c>
      <c r="I430" s="14">
        <v>1.3831403658278601E-2</v>
      </c>
      <c r="J430" s="14">
        <v>5.3058084220618501E-2</v>
      </c>
      <c r="K430" s="14">
        <v>2.0559435943541701E-2</v>
      </c>
      <c r="L430" s="14">
        <v>7.87177836031656E-2</v>
      </c>
      <c r="M430" s="14"/>
      <c r="N430" s="14">
        <v>9.4430590016047103E-2</v>
      </c>
      <c r="O430" s="14">
        <v>2.7740842920485901E-2</v>
      </c>
      <c r="P430" s="14">
        <v>6.6122211851022003E-2</v>
      </c>
      <c r="Q430" s="14">
        <v>5.0368628362009102E-2</v>
      </c>
      <c r="R430" s="14"/>
      <c r="S430" s="14">
        <v>3.8328888755043901E-2</v>
      </c>
      <c r="T430" s="14">
        <v>8.6306709160421699E-2</v>
      </c>
      <c r="U430" s="14">
        <v>0</v>
      </c>
      <c r="V430" s="14">
        <v>2.5962953335071499E-2</v>
      </c>
      <c r="W430" s="14">
        <v>3.5163956551471802E-2</v>
      </c>
      <c r="X430" s="14">
        <v>0</v>
      </c>
      <c r="Y430" s="14">
        <v>0.112398873442525</v>
      </c>
      <c r="Z430" s="14">
        <v>0</v>
      </c>
      <c r="AA430" s="14">
        <v>0.155388715785199</v>
      </c>
      <c r="AB430" s="14">
        <v>0.12548052079028099</v>
      </c>
      <c r="AC430" s="14">
        <v>0</v>
      </c>
      <c r="AD430" s="14">
        <v>0</v>
      </c>
      <c r="AE430" s="14"/>
      <c r="AF430" s="14">
        <v>0</v>
      </c>
      <c r="AG430" s="14">
        <v>4.9102721296992898E-2</v>
      </c>
      <c r="AH430" s="14">
        <v>2.7239973199917101E-2</v>
      </c>
      <c r="AI430" s="14">
        <v>2.9203713349896201E-2</v>
      </c>
      <c r="AJ430" s="14">
        <v>0.13886382697952199</v>
      </c>
      <c r="AK430" s="14">
        <v>4.3170954287417601E-2</v>
      </c>
      <c r="AL430" s="14">
        <v>0.123082670235741</v>
      </c>
      <c r="AM430" s="14">
        <v>6.6505092517238906E-2</v>
      </c>
      <c r="AN430" s="14">
        <v>3.5035965246508101E-2</v>
      </c>
      <c r="AO430" s="14">
        <v>0</v>
      </c>
      <c r="AP430" s="14">
        <v>2.7191134684734102E-2</v>
      </c>
      <c r="AQ430" s="14">
        <v>5.0684057134209197E-2</v>
      </c>
      <c r="AR430" s="14">
        <v>0</v>
      </c>
      <c r="AS430" s="14">
        <v>0</v>
      </c>
      <c r="AT430" s="14">
        <v>0.217811001853321</v>
      </c>
      <c r="AU430" s="14">
        <v>7.0905326723489606E-2</v>
      </c>
      <c r="AV430" s="14"/>
      <c r="AW430" s="14">
        <v>6.6002258342719999E-2</v>
      </c>
      <c r="AX430" s="14">
        <v>4.8226297011710301E-2</v>
      </c>
      <c r="AY430" s="14"/>
      <c r="AZ430" s="14">
        <v>5.6154383124989098E-2</v>
      </c>
      <c r="BA430" s="14">
        <v>8.0858677996838907E-2</v>
      </c>
      <c r="BB430" s="14" t="s">
        <v>98</v>
      </c>
      <c r="BC430" s="14">
        <v>0</v>
      </c>
      <c r="BD430" s="14">
        <v>3.03682390208747E-2</v>
      </c>
      <c r="BE430" s="14">
        <v>8.0057597551428994E-2</v>
      </c>
      <c r="BF430" s="14">
        <v>0</v>
      </c>
      <c r="BG430" s="14"/>
      <c r="BH430" s="14">
        <v>6.4232482373985794E-2</v>
      </c>
      <c r="BI430" s="14">
        <v>6.4787250693889603E-2</v>
      </c>
      <c r="BJ430" s="14">
        <v>3.9532765576993999E-2</v>
      </c>
      <c r="BK430" s="14"/>
      <c r="BL430" s="14">
        <v>5.7266990365305498E-2</v>
      </c>
      <c r="BM430" s="14">
        <v>7.8683728376377396E-2</v>
      </c>
      <c r="BN430" s="14">
        <v>0.13120919514184301</v>
      </c>
      <c r="BO430" s="14">
        <v>0</v>
      </c>
      <c r="BP430" s="14">
        <v>2.0507047308980099E-2</v>
      </c>
      <c r="BQ430" s="14"/>
      <c r="BR430" s="14">
        <v>6.3795761972806897E-2</v>
      </c>
      <c r="BS430" s="14">
        <v>5.3710290021156001E-2</v>
      </c>
      <c r="BT430" s="14">
        <v>7.1270708163644406E-2</v>
      </c>
    </row>
    <row r="431" spans="2:72" x14ac:dyDescent="0.25">
      <c r="B431" t="s">
        <v>132</v>
      </c>
      <c r="C431" s="14">
        <v>0.71836989447835797</v>
      </c>
      <c r="D431" s="14">
        <v>0.77721791325568201</v>
      </c>
      <c r="E431" s="14">
        <v>0.66047618171994105</v>
      </c>
      <c r="F431" s="14"/>
      <c r="G431" s="14">
        <v>0.67769225775550801</v>
      </c>
      <c r="H431" s="14">
        <v>0.62352819182695196</v>
      </c>
      <c r="I431" s="14">
        <v>0.75758301955546303</v>
      </c>
      <c r="J431" s="14">
        <v>0.84354342615018096</v>
      </c>
      <c r="K431" s="14">
        <v>0.78923586623580799</v>
      </c>
      <c r="L431" s="14">
        <v>0.63913204644225796</v>
      </c>
      <c r="M431" s="14"/>
      <c r="N431" s="14">
        <v>0.66467137655514397</v>
      </c>
      <c r="O431" s="14">
        <v>0.70715555397345098</v>
      </c>
      <c r="P431" s="14">
        <v>0.72949258128241301</v>
      </c>
      <c r="Q431" s="14">
        <v>0.77202382968995398</v>
      </c>
      <c r="R431" s="14"/>
      <c r="S431" s="14">
        <v>0.66309583891820501</v>
      </c>
      <c r="T431" s="14">
        <v>0.64796273625484202</v>
      </c>
      <c r="U431" s="14">
        <v>0.83740410811712396</v>
      </c>
      <c r="V431" s="14">
        <v>0.82669401671918397</v>
      </c>
      <c r="W431" s="14">
        <v>0.76304722243561895</v>
      </c>
      <c r="X431" s="14">
        <v>0.92082711643641701</v>
      </c>
      <c r="Y431" s="14">
        <v>0.56698155008043605</v>
      </c>
      <c r="Z431" s="14">
        <v>0.88804286383277498</v>
      </c>
      <c r="AA431" s="14">
        <v>0.53064128653639497</v>
      </c>
      <c r="AB431" s="14">
        <v>0.67832624492581295</v>
      </c>
      <c r="AC431" s="14">
        <v>0.79856603486421796</v>
      </c>
      <c r="AD431" s="14">
        <v>0.71349811069844205</v>
      </c>
      <c r="AE431" s="14"/>
      <c r="AF431" s="14">
        <v>1</v>
      </c>
      <c r="AG431" s="14">
        <v>0.71802928234914698</v>
      </c>
      <c r="AH431" s="14">
        <v>0.848289971606071</v>
      </c>
      <c r="AI431" s="14">
        <v>0.77375947705803605</v>
      </c>
      <c r="AJ431" s="14">
        <v>0.481564388526869</v>
      </c>
      <c r="AK431" s="14">
        <v>0.70888708183443905</v>
      </c>
      <c r="AL431" s="14">
        <v>0.63510947973547904</v>
      </c>
      <c r="AM431" s="14">
        <v>0.66756452731792104</v>
      </c>
      <c r="AN431" s="14">
        <v>0.85186922571102996</v>
      </c>
      <c r="AO431" s="14">
        <v>0.66635306068994804</v>
      </c>
      <c r="AP431" s="14">
        <v>0.76026610304359699</v>
      </c>
      <c r="AQ431" s="14">
        <v>0.80136492303254103</v>
      </c>
      <c r="AR431" s="14">
        <v>0.69689967893049798</v>
      </c>
      <c r="AS431" s="14">
        <v>1</v>
      </c>
      <c r="AT431" s="14">
        <v>0.50921864862972199</v>
      </c>
      <c r="AU431" s="14">
        <v>0.65200167245372398</v>
      </c>
      <c r="AV431" s="14"/>
      <c r="AW431" s="14">
        <v>0.688143021817754</v>
      </c>
      <c r="AX431" s="14">
        <v>0.75720099686973596</v>
      </c>
      <c r="AY431" s="14"/>
      <c r="AZ431" s="14">
        <v>0.75591676181240797</v>
      </c>
      <c r="BA431" s="14">
        <v>0.62963447332191802</v>
      </c>
      <c r="BB431" s="14" t="s">
        <v>98</v>
      </c>
      <c r="BC431" s="14">
        <v>0.90410598801297104</v>
      </c>
      <c r="BD431" s="14">
        <v>0.93926352195825102</v>
      </c>
      <c r="BE431" s="14">
        <v>0.54304823193890595</v>
      </c>
      <c r="BF431" s="14">
        <v>1</v>
      </c>
      <c r="BG431" s="14"/>
      <c r="BH431" s="14">
        <v>0.67764316820654302</v>
      </c>
      <c r="BI431" s="14">
        <v>0.749624426397828</v>
      </c>
      <c r="BJ431" s="14">
        <v>0.69331462307796399</v>
      </c>
      <c r="BK431" s="14"/>
      <c r="BL431" s="14">
        <v>0.68752495566736205</v>
      </c>
      <c r="BM431" s="14">
        <v>0.71569131020711096</v>
      </c>
      <c r="BN431" s="14">
        <v>0.59215471494828198</v>
      </c>
      <c r="BO431" s="14">
        <v>1</v>
      </c>
      <c r="BP431" s="14">
        <v>0.843657650395081</v>
      </c>
      <c r="BQ431" s="14"/>
      <c r="BR431" s="14">
        <v>0.69096074945712005</v>
      </c>
      <c r="BS431" s="14">
        <v>0.78006091489430396</v>
      </c>
      <c r="BT431" s="14">
        <v>0.69150160239186598</v>
      </c>
    </row>
    <row r="432" spans="2:72" x14ac:dyDescent="0.25">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row>
    <row r="433" spans="2:72" x14ac:dyDescent="0.25">
      <c r="B433" s="6" t="s">
        <v>265</v>
      </c>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row>
    <row r="434" spans="2:72" x14ac:dyDescent="0.25">
      <c r="B434" s="23" t="s">
        <v>261</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row>
    <row r="435" spans="2:72" x14ac:dyDescent="0.25">
      <c r="B435" t="s">
        <v>255</v>
      </c>
      <c r="C435" s="14">
        <v>0.33964430191149603</v>
      </c>
      <c r="D435" s="14">
        <v>0.35488538780166001</v>
      </c>
      <c r="E435" s="14">
        <v>0.31896970598276098</v>
      </c>
      <c r="F435" s="14"/>
      <c r="G435" s="14">
        <v>0.265853309895353</v>
      </c>
      <c r="H435" s="14">
        <v>0.37763816852909099</v>
      </c>
      <c r="I435" s="14">
        <v>0.332407254845491</v>
      </c>
      <c r="J435" s="14">
        <v>0.40138118933898398</v>
      </c>
      <c r="K435" s="14">
        <v>0.29839544514199101</v>
      </c>
      <c r="L435" s="14">
        <v>0.34935650816395403</v>
      </c>
      <c r="M435" s="14"/>
      <c r="N435" s="14">
        <v>0.35469303560971899</v>
      </c>
      <c r="O435" s="14">
        <v>0.35139506161172801</v>
      </c>
      <c r="P435" s="14">
        <v>0.29953877359799902</v>
      </c>
      <c r="Q435" s="14">
        <v>0.35223335708772802</v>
      </c>
      <c r="R435" s="14"/>
      <c r="S435" s="14">
        <v>0.36878002655698</v>
      </c>
      <c r="T435" s="14">
        <v>0.30609006898595698</v>
      </c>
      <c r="U435" s="14">
        <v>0.38752833571337503</v>
      </c>
      <c r="V435" s="14">
        <v>0.25756141879393002</v>
      </c>
      <c r="W435" s="14">
        <v>0.28120859835949602</v>
      </c>
      <c r="X435" s="14">
        <v>0.323213283709743</v>
      </c>
      <c r="Y435" s="14">
        <v>0.48859492072216498</v>
      </c>
      <c r="Z435" s="14">
        <v>0.39773962358707499</v>
      </c>
      <c r="AA435" s="14">
        <v>0.34031055745551902</v>
      </c>
      <c r="AB435" s="14">
        <v>0.37063866584309502</v>
      </c>
      <c r="AC435" s="14">
        <v>0.34743334052456798</v>
      </c>
      <c r="AD435" s="14">
        <v>0.13049399174923401</v>
      </c>
      <c r="AE435" s="14"/>
      <c r="AF435" s="14">
        <v>1</v>
      </c>
      <c r="AG435" s="14">
        <v>0.22310779291944299</v>
      </c>
      <c r="AH435" s="14">
        <v>0.31224645211665703</v>
      </c>
      <c r="AI435" s="14">
        <v>0.48154110309496001</v>
      </c>
      <c r="AJ435" s="14">
        <v>0.37725305567385198</v>
      </c>
      <c r="AK435" s="14">
        <v>0.21608643296799099</v>
      </c>
      <c r="AL435" s="14">
        <v>0.310513551227042</v>
      </c>
      <c r="AM435" s="14">
        <v>0.379636828122277</v>
      </c>
      <c r="AN435" s="14">
        <v>0.40814394087295303</v>
      </c>
      <c r="AO435" s="14">
        <v>0.505142193748507</v>
      </c>
      <c r="AP435" s="14">
        <v>0.32669968978417302</v>
      </c>
      <c r="AQ435" s="14">
        <v>0.314193926784121</v>
      </c>
      <c r="AR435" s="14">
        <v>0.26096591442351103</v>
      </c>
      <c r="AS435" s="14">
        <v>0.338259931130794</v>
      </c>
      <c r="AT435" s="14">
        <v>0.398525393473463</v>
      </c>
      <c r="AU435" s="14">
        <v>0.23546746493899301</v>
      </c>
      <c r="AV435" s="14"/>
      <c r="AW435" s="14">
        <v>0.32469053173975498</v>
      </c>
      <c r="AX435" s="14">
        <v>0.36197385357761702</v>
      </c>
      <c r="AY435" s="14"/>
      <c r="AZ435" s="14">
        <v>0.30011502367450599</v>
      </c>
      <c r="BA435" s="14">
        <v>0.33493700959748801</v>
      </c>
      <c r="BB435" s="14" t="s">
        <v>98</v>
      </c>
      <c r="BC435" s="14">
        <v>0.197701199577375</v>
      </c>
      <c r="BD435" s="14">
        <v>0.48737652924605601</v>
      </c>
      <c r="BE435" s="14">
        <v>0.41413076807081001</v>
      </c>
      <c r="BF435" s="14">
        <v>0.32162094279262499</v>
      </c>
      <c r="BG435" s="14"/>
      <c r="BH435" s="14">
        <v>0.361788858832441</v>
      </c>
      <c r="BI435" s="14">
        <v>0.37276707890897998</v>
      </c>
      <c r="BJ435" s="14">
        <v>0.174673120991551</v>
      </c>
      <c r="BK435" s="14"/>
      <c r="BL435" s="14">
        <v>0.35046190258427601</v>
      </c>
      <c r="BM435" s="14">
        <v>0.36224443184457</v>
      </c>
      <c r="BN435" s="14">
        <v>0.36626302957352302</v>
      </c>
      <c r="BO435" s="14">
        <v>0.47561863621287398</v>
      </c>
      <c r="BP435" s="14">
        <v>0.20827474512040101</v>
      </c>
      <c r="BQ435" s="14"/>
      <c r="BR435" s="14">
        <v>0.28756295050685299</v>
      </c>
      <c r="BS435" s="14">
        <v>0.39047540173145801</v>
      </c>
      <c r="BT435" s="14">
        <v>0.421812649314868</v>
      </c>
    </row>
    <row r="436" spans="2:72" x14ac:dyDescent="0.25">
      <c r="B436" t="s">
        <v>256</v>
      </c>
      <c r="C436" s="14">
        <v>0.43233790368694902</v>
      </c>
      <c r="D436" s="14">
        <v>0.410501103294304</v>
      </c>
      <c r="E436" s="14">
        <v>0.45677366709776401</v>
      </c>
      <c r="F436" s="14"/>
      <c r="G436" s="14">
        <v>0.462605568200882</v>
      </c>
      <c r="H436" s="14">
        <v>0.43832819469204098</v>
      </c>
      <c r="I436" s="14">
        <v>0.48555316091922801</v>
      </c>
      <c r="J436" s="14">
        <v>0.46866909557567199</v>
      </c>
      <c r="K436" s="14">
        <v>0.34860153864313698</v>
      </c>
      <c r="L436" s="14">
        <v>0.393112206497161</v>
      </c>
      <c r="M436" s="14"/>
      <c r="N436" s="14">
        <v>0.40058140571587197</v>
      </c>
      <c r="O436" s="14">
        <v>0.42173804293642903</v>
      </c>
      <c r="P436" s="14">
        <v>0.482064541838093</v>
      </c>
      <c r="Q436" s="14">
        <v>0.43232739279203702</v>
      </c>
      <c r="R436" s="14"/>
      <c r="S436" s="14">
        <v>0.40031487330110899</v>
      </c>
      <c r="T436" s="14">
        <v>0.59043518739854906</v>
      </c>
      <c r="U436" s="14">
        <v>0.37360584906509398</v>
      </c>
      <c r="V436" s="14">
        <v>0.58024257460216599</v>
      </c>
      <c r="W436" s="14">
        <v>0.414784232314097</v>
      </c>
      <c r="X436" s="14">
        <v>0.39051103924463898</v>
      </c>
      <c r="Y436" s="14">
        <v>0.221483649956421</v>
      </c>
      <c r="Z436" s="14">
        <v>0.400648224897175</v>
      </c>
      <c r="AA436" s="14">
        <v>0.46170912008403497</v>
      </c>
      <c r="AB436" s="14">
        <v>0.29723797856362599</v>
      </c>
      <c r="AC436" s="14">
        <v>0.407332374238629</v>
      </c>
      <c r="AD436" s="14">
        <v>0.64983446822059998</v>
      </c>
      <c r="AE436" s="14"/>
      <c r="AF436" s="14">
        <v>0</v>
      </c>
      <c r="AG436" s="14">
        <v>0.30297633213866099</v>
      </c>
      <c r="AH436" s="14">
        <v>0.47541768881649599</v>
      </c>
      <c r="AI436" s="14">
        <v>0.29681935514123098</v>
      </c>
      <c r="AJ436" s="14">
        <v>0.44436225172648403</v>
      </c>
      <c r="AK436" s="14">
        <v>0.39110551932259002</v>
      </c>
      <c r="AL436" s="14">
        <v>0.49594202597433001</v>
      </c>
      <c r="AM436" s="14">
        <v>0.41049100107719699</v>
      </c>
      <c r="AN436" s="14">
        <v>0.26021447957976601</v>
      </c>
      <c r="AO436" s="14">
        <v>0.24973573497792501</v>
      </c>
      <c r="AP436" s="14">
        <v>0.583918252025863</v>
      </c>
      <c r="AQ436" s="14">
        <v>0.538704604118729</v>
      </c>
      <c r="AR436" s="14">
        <v>0.48997092904013101</v>
      </c>
      <c r="AS436" s="14">
        <v>0.51571124471491603</v>
      </c>
      <c r="AT436" s="14">
        <v>0.60147460652653695</v>
      </c>
      <c r="AU436" s="14">
        <v>0.45807148910374801</v>
      </c>
      <c r="AV436" s="14"/>
      <c r="AW436" s="14">
        <v>0.47757026508544997</v>
      </c>
      <c r="AX436" s="14">
        <v>0.364795181067261</v>
      </c>
      <c r="AY436" s="14"/>
      <c r="AZ436" s="14">
        <v>0.43826967404839201</v>
      </c>
      <c r="BA436" s="14">
        <v>0.51195325737947295</v>
      </c>
      <c r="BB436" s="14" t="s">
        <v>98</v>
      </c>
      <c r="BC436" s="14">
        <v>0.59435363481526404</v>
      </c>
      <c r="BD436" s="14">
        <v>0.41173640781562898</v>
      </c>
      <c r="BE436" s="14">
        <v>0.31444502449843198</v>
      </c>
      <c r="BF436" s="14">
        <v>0.171406759410307</v>
      </c>
      <c r="BG436" s="14"/>
      <c r="BH436" s="14">
        <v>0.39602241630575002</v>
      </c>
      <c r="BI436" s="14">
        <v>0.46988122200145399</v>
      </c>
      <c r="BJ436" s="14">
        <v>0.43371561580191498</v>
      </c>
      <c r="BK436" s="14"/>
      <c r="BL436" s="14">
        <v>0.44268523057326098</v>
      </c>
      <c r="BM436" s="14">
        <v>0.42065654137038599</v>
      </c>
      <c r="BN436" s="14">
        <v>0.49618783767425401</v>
      </c>
      <c r="BO436" s="14">
        <v>0.26679872886283001</v>
      </c>
      <c r="BP436" s="14">
        <v>0.37242845988682599</v>
      </c>
      <c r="BQ436" s="14"/>
      <c r="BR436" s="14">
        <v>0.49842804988887901</v>
      </c>
      <c r="BS436" s="14">
        <v>0.40841930919209501</v>
      </c>
      <c r="BT436" s="14">
        <v>0.42314513577985202</v>
      </c>
    </row>
    <row r="437" spans="2:72" x14ac:dyDescent="0.25">
      <c r="B437" t="s">
        <v>257</v>
      </c>
      <c r="C437" s="14">
        <v>0.12063185402493801</v>
      </c>
      <c r="D437" s="14">
        <v>0.11942969343165501</v>
      </c>
      <c r="E437" s="14">
        <v>0.123506446100328</v>
      </c>
      <c r="F437" s="14"/>
      <c r="G437" s="14">
        <v>0.134545001834499</v>
      </c>
      <c r="H437" s="14">
        <v>0.106033039599188</v>
      </c>
      <c r="I437" s="14">
        <v>0.12531424387738499</v>
      </c>
      <c r="J437" s="14">
        <v>8.2360470328866203E-2</v>
      </c>
      <c r="K437" s="14">
        <v>0.122797524070009</v>
      </c>
      <c r="L437" s="14">
        <v>0.14379319036360899</v>
      </c>
      <c r="M437" s="14"/>
      <c r="N437" s="14">
        <v>0.15900698434458899</v>
      </c>
      <c r="O437" s="14">
        <v>0.111257643451629</v>
      </c>
      <c r="P437" s="14">
        <v>0.118351603366925</v>
      </c>
      <c r="Q437" s="14">
        <v>9.8974435759658502E-2</v>
      </c>
      <c r="R437" s="14"/>
      <c r="S437" s="14">
        <v>0.15255887645546001</v>
      </c>
      <c r="T437" s="14">
        <v>5.3697486293209799E-2</v>
      </c>
      <c r="U437" s="14">
        <v>0.14696347524681799</v>
      </c>
      <c r="V437" s="14">
        <v>0.109700320202163</v>
      </c>
      <c r="W437" s="14">
        <v>3.7964037600728799E-2</v>
      </c>
      <c r="X437" s="14">
        <v>9.6215704498622795E-2</v>
      </c>
      <c r="Y437" s="14">
        <v>0.20535905458801099</v>
      </c>
      <c r="Z437" s="14">
        <v>6.1513525363106003E-2</v>
      </c>
      <c r="AA437" s="14">
        <v>0.17797756775090301</v>
      </c>
      <c r="AB437" s="14">
        <v>0.105788024802663</v>
      </c>
      <c r="AC437" s="14">
        <v>0.144748522565666</v>
      </c>
      <c r="AD437" s="14">
        <v>0.107176876885304</v>
      </c>
      <c r="AE437" s="14"/>
      <c r="AF437" s="14">
        <v>0</v>
      </c>
      <c r="AG437" s="14">
        <v>0.20770666217231001</v>
      </c>
      <c r="AH437" s="14">
        <v>0.13939716761179499</v>
      </c>
      <c r="AI437" s="14">
        <v>8.8883103371081101E-2</v>
      </c>
      <c r="AJ437" s="14">
        <v>7.4351082425193199E-2</v>
      </c>
      <c r="AK437" s="14">
        <v>0.25588089064796199</v>
      </c>
      <c r="AL437" s="14">
        <v>8.8197233814468506E-2</v>
      </c>
      <c r="AM437" s="14">
        <v>9.5414001384798205E-2</v>
      </c>
      <c r="AN437" s="14">
        <v>0.117865125267565</v>
      </c>
      <c r="AO437" s="14">
        <v>0.17574374669815401</v>
      </c>
      <c r="AP437" s="14">
        <v>2.73243249678236E-2</v>
      </c>
      <c r="AQ437" s="14">
        <v>0.14710146909714999</v>
      </c>
      <c r="AR437" s="14">
        <v>0.17730380531602399</v>
      </c>
      <c r="AS437" s="14">
        <v>0.14602882415429</v>
      </c>
      <c r="AT437" s="14">
        <v>0</v>
      </c>
      <c r="AU437" s="14">
        <v>0.15398860924970101</v>
      </c>
      <c r="AV437" s="14"/>
      <c r="AW437" s="14">
        <v>0.10256801749654899</v>
      </c>
      <c r="AX437" s="14">
        <v>0.14760547782793401</v>
      </c>
      <c r="AY437" s="14"/>
      <c r="AZ437" s="14">
        <v>0.14124962263289001</v>
      </c>
      <c r="BA437" s="14">
        <v>8.9320500858260904E-2</v>
      </c>
      <c r="BB437" s="14" t="s">
        <v>98</v>
      </c>
      <c r="BC437" s="14">
        <v>7.8437252542199701E-2</v>
      </c>
      <c r="BD437" s="14">
        <v>6.9991901583865604E-2</v>
      </c>
      <c r="BE437" s="14">
        <v>0.15049859433269899</v>
      </c>
      <c r="BF437" s="14">
        <v>0.18889101569147401</v>
      </c>
      <c r="BG437" s="14"/>
      <c r="BH437" s="14">
        <v>0.10383244778855601</v>
      </c>
      <c r="BI437" s="14">
        <v>9.5419740305037401E-2</v>
      </c>
      <c r="BJ437" s="14">
        <v>0.240277050067289</v>
      </c>
      <c r="BK437" s="14"/>
      <c r="BL437" s="14">
        <v>7.3537777568768795E-2</v>
      </c>
      <c r="BM437" s="14">
        <v>0.149304140508909</v>
      </c>
      <c r="BN437" s="14">
        <v>9.7286596525159003E-2</v>
      </c>
      <c r="BO437" s="14">
        <v>0.25758263492429601</v>
      </c>
      <c r="BP437" s="14">
        <v>0.19793692155675299</v>
      </c>
      <c r="BQ437" s="14"/>
      <c r="BR437" s="14">
        <v>5.7886492211629198E-2</v>
      </c>
      <c r="BS437" s="14">
        <v>0.13901569504546499</v>
      </c>
      <c r="BT437" s="14">
        <v>3.61018499168793E-2</v>
      </c>
    </row>
    <row r="438" spans="2:72" x14ac:dyDescent="0.25">
      <c r="B438" t="s">
        <v>258</v>
      </c>
      <c r="C438" s="14">
        <v>4.4841414168582797E-2</v>
      </c>
      <c r="D438" s="14">
        <v>6.8743377566581707E-2</v>
      </c>
      <c r="E438" s="14">
        <v>2.0664180607795901E-2</v>
      </c>
      <c r="F438" s="14"/>
      <c r="G438" s="14">
        <v>8.4981897566449999E-2</v>
      </c>
      <c r="H438" s="14">
        <v>3.2335552356615699E-2</v>
      </c>
      <c r="I438" s="14">
        <v>1.59486025149565E-2</v>
      </c>
      <c r="J438" s="14">
        <v>0</v>
      </c>
      <c r="K438" s="14">
        <v>7.00995099884551E-2</v>
      </c>
      <c r="L438" s="14">
        <v>6.5875637254758701E-2</v>
      </c>
      <c r="M438" s="14"/>
      <c r="N438" s="14">
        <v>6.5889614209566405E-2</v>
      </c>
      <c r="O438" s="14">
        <v>3.8247679020549201E-2</v>
      </c>
      <c r="P438" s="14">
        <v>4.0246459814388798E-2</v>
      </c>
      <c r="Q438" s="14">
        <v>3.74444581349999E-2</v>
      </c>
      <c r="R438" s="14"/>
      <c r="S438" s="14">
        <v>1.5674669028521101E-2</v>
      </c>
      <c r="T438" s="14">
        <v>3.2529668530752599E-2</v>
      </c>
      <c r="U438" s="14">
        <v>0</v>
      </c>
      <c r="V438" s="14">
        <v>0</v>
      </c>
      <c r="W438" s="14">
        <v>0.126714237132697</v>
      </c>
      <c r="X438" s="14">
        <v>0.12596383227142999</v>
      </c>
      <c r="Y438" s="14">
        <v>2.8812723322491799E-2</v>
      </c>
      <c r="Z438" s="14">
        <v>5.8350105536395101E-2</v>
      </c>
      <c r="AA438" s="14">
        <v>0</v>
      </c>
      <c r="AB438" s="14">
        <v>9.0413176092421096E-2</v>
      </c>
      <c r="AC438" s="14">
        <v>4.1950977948018303E-2</v>
      </c>
      <c r="AD438" s="14">
        <v>0.11249466314486101</v>
      </c>
      <c r="AE438" s="14"/>
      <c r="AF438" s="14">
        <v>0</v>
      </c>
      <c r="AG438" s="14">
        <v>9.9524051467749203E-2</v>
      </c>
      <c r="AH438" s="14">
        <v>0</v>
      </c>
      <c r="AI438" s="14">
        <v>7.2788696053690899E-2</v>
      </c>
      <c r="AJ438" s="14">
        <v>2.54396643798642E-2</v>
      </c>
      <c r="AK438" s="14">
        <v>4.3135662737520598E-2</v>
      </c>
      <c r="AL438" s="14">
        <v>6.2423651161206503E-2</v>
      </c>
      <c r="AM438" s="14">
        <v>4.5264410075079697E-2</v>
      </c>
      <c r="AN438" s="14">
        <v>0.177568046679144</v>
      </c>
      <c r="AO438" s="14">
        <v>0</v>
      </c>
      <c r="AP438" s="14">
        <v>3.0817646326877099E-2</v>
      </c>
      <c r="AQ438" s="14">
        <v>0</v>
      </c>
      <c r="AR438" s="14">
        <v>7.1759351220334402E-2</v>
      </c>
      <c r="AS438" s="14">
        <v>0</v>
      </c>
      <c r="AT438" s="14">
        <v>0</v>
      </c>
      <c r="AU438" s="14">
        <v>6.8321762195263799E-2</v>
      </c>
      <c r="AV438" s="14"/>
      <c r="AW438" s="14">
        <v>3.1582371864213303E-2</v>
      </c>
      <c r="AX438" s="14">
        <v>6.4640332219242494E-2</v>
      </c>
      <c r="AY438" s="14"/>
      <c r="AZ438" s="14">
        <v>5.32674000381212E-2</v>
      </c>
      <c r="BA438" s="14">
        <v>3.4385445455710102E-2</v>
      </c>
      <c r="BB438" s="14" t="s">
        <v>98</v>
      </c>
      <c r="BC438" s="14">
        <v>0</v>
      </c>
      <c r="BD438" s="14">
        <v>3.0895161354449599E-2</v>
      </c>
      <c r="BE438" s="14">
        <v>4.3915620012596503E-2</v>
      </c>
      <c r="BF438" s="14">
        <v>0.172587047463788</v>
      </c>
      <c r="BG438" s="14"/>
      <c r="BH438" s="14">
        <v>5.9299725882412703E-2</v>
      </c>
      <c r="BI438" s="14">
        <v>3.07778239587728E-2</v>
      </c>
      <c r="BJ438" s="14">
        <v>1.76976278056802E-2</v>
      </c>
      <c r="BK438" s="14"/>
      <c r="BL438" s="14">
        <v>6.2028528748403498E-2</v>
      </c>
      <c r="BM438" s="14">
        <v>3.96110330378871E-2</v>
      </c>
      <c r="BN438" s="14">
        <v>0</v>
      </c>
      <c r="BO438" s="14">
        <v>0</v>
      </c>
      <c r="BP438" s="14">
        <v>3.9923241110860798E-2</v>
      </c>
      <c r="BQ438" s="14"/>
      <c r="BR438" s="14">
        <v>5.6942900760912601E-2</v>
      </c>
      <c r="BS438" s="14">
        <v>4.31382799899417E-2</v>
      </c>
      <c r="BT438" s="14">
        <v>4.0717347776917497E-2</v>
      </c>
    </row>
    <row r="439" spans="2:72" x14ac:dyDescent="0.25">
      <c r="B439" t="s">
        <v>259</v>
      </c>
      <c r="C439" s="14">
        <v>1.6887444306965701E-2</v>
      </c>
      <c r="D439" s="14">
        <v>1.3257621604095099E-2</v>
      </c>
      <c r="E439" s="14">
        <v>2.0878907217877E-2</v>
      </c>
      <c r="F439" s="14"/>
      <c r="G439" s="14">
        <v>3.5057351850019403E-2</v>
      </c>
      <c r="H439" s="14">
        <v>0</v>
      </c>
      <c r="I439" s="14">
        <v>0</v>
      </c>
      <c r="J439" s="14">
        <v>0</v>
      </c>
      <c r="K439" s="14">
        <v>8.4047145991213407E-2</v>
      </c>
      <c r="L439" s="14">
        <v>0</v>
      </c>
      <c r="M439" s="14"/>
      <c r="N439" s="14">
        <v>9.6542523304247903E-3</v>
      </c>
      <c r="O439" s="14">
        <v>7.4155487747335699E-3</v>
      </c>
      <c r="P439" s="14">
        <v>3.19476886064246E-2</v>
      </c>
      <c r="Q439" s="14">
        <v>1.13164968010475E-2</v>
      </c>
      <c r="R439" s="14"/>
      <c r="S439" s="14">
        <v>2.3522675019144099E-2</v>
      </c>
      <c r="T439" s="14">
        <v>0</v>
      </c>
      <c r="U439" s="14">
        <v>0</v>
      </c>
      <c r="V439" s="14">
        <v>2.1855280292226598E-2</v>
      </c>
      <c r="W439" s="14">
        <v>8.9346908025869004E-2</v>
      </c>
      <c r="X439" s="14">
        <v>0</v>
      </c>
      <c r="Y439" s="14">
        <v>0</v>
      </c>
      <c r="Z439" s="14">
        <v>0</v>
      </c>
      <c r="AA439" s="14">
        <v>0</v>
      </c>
      <c r="AB439" s="14">
        <v>7.2714883170333894E-2</v>
      </c>
      <c r="AC439" s="14">
        <v>0</v>
      </c>
      <c r="AD439" s="14">
        <v>0</v>
      </c>
      <c r="AE439" s="14"/>
      <c r="AF439" s="14">
        <v>0</v>
      </c>
      <c r="AG439" s="14">
        <v>3.4342263417944198E-2</v>
      </c>
      <c r="AH439" s="14">
        <v>0</v>
      </c>
      <c r="AI439" s="14">
        <v>2.7612203742590199E-2</v>
      </c>
      <c r="AJ439" s="14">
        <v>5.8258659362706203E-2</v>
      </c>
      <c r="AK439" s="14">
        <v>0</v>
      </c>
      <c r="AL439" s="14">
        <v>0</v>
      </c>
      <c r="AM439" s="14">
        <v>0</v>
      </c>
      <c r="AN439" s="14">
        <v>0</v>
      </c>
      <c r="AO439" s="14">
        <v>6.9378324575414901E-2</v>
      </c>
      <c r="AP439" s="14">
        <v>0</v>
      </c>
      <c r="AQ439" s="14">
        <v>0</v>
      </c>
      <c r="AR439" s="14">
        <v>0</v>
      </c>
      <c r="AS439" s="14">
        <v>0</v>
      </c>
      <c r="AT439" s="14">
        <v>0</v>
      </c>
      <c r="AU439" s="14">
        <v>8.4150674512294799E-2</v>
      </c>
      <c r="AV439" s="14"/>
      <c r="AW439" s="14">
        <v>2.0936212316821301E-2</v>
      </c>
      <c r="AX439" s="14">
        <v>1.0841666324430401E-2</v>
      </c>
      <c r="AY439" s="14"/>
      <c r="AZ439" s="14">
        <v>1.5936261434233899E-2</v>
      </c>
      <c r="BA439" s="14">
        <v>7.8663231274705495E-3</v>
      </c>
      <c r="BB439" s="14" t="s">
        <v>98</v>
      </c>
      <c r="BC439" s="14">
        <v>7.4353584760547597E-2</v>
      </c>
      <c r="BD439" s="14">
        <v>0</v>
      </c>
      <c r="BE439" s="14">
        <v>1.6142603822048698E-2</v>
      </c>
      <c r="BF439" s="14">
        <v>6.7294841034916494E-2</v>
      </c>
      <c r="BG439" s="14"/>
      <c r="BH439" s="14">
        <v>3.1777004706122297E-2</v>
      </c>
      <c r="BI439" s="14">
        <v>0</v>
      </c>
      <c r="BJ439" s="14">
        <v>0</v>
      </c>
      <c r="BK439" s="14"/>
      <c r="BL439" s="14">
        <v>3.1580324835645497E-2</v>
      </c>
      <c r="BM439" s="14">
        <v>0</v>
      </c>
      <c r="BN439" s="14">
        <v>0</v>
      </c>
      <c r="BO439" s="14">
        <v>0</v>
      </c>
      <c r="BP439" s="14">
        <v>4.1559916754917998E-2</v>
      </c>
      <c r="BQ439" s="14"/>
      <c r="BR439" s="14">
        <v>5.32619119667508E-2</v>
      </c>
      <c r="BS439" s="14">
        <v>0</v>
      </c>
      <c r="BT439" s="14">
        <v>0</v>
      </c>
    </row>
    <row r="440" spans="2:72" x14ac:dyDescent="0.25">
      <c r="B440" t="s">
        <v>92</v>
      </c>
      <c r="C440" s="14">
        <v>4.5657081901069103E-2</v>
      </c>
      <c r="D440" s="14">
        <v>3.3182816301703798E-2</v>
      </c>
      <c r="E440" s="14">
        <v>5.9207092993473799E-2</v>
      </c>
      <c r="F440" s="14"/>
      <c r="G440" s="14">
        <v>1.6956870652797499E-2</v>
      </c>
      <c r="H440" s="14">
        <v>4.5665044823064098E-2</v>
      </c>
      <c r="I440" s="14">
        <v>4.0776737842939101E-2</v>
      </c>
      <c r="J440" s="14">
        <v>4.75892447564773E-2</v>
      </c>
      <c r="K440" s="14">
        <v>7.6058836165194599E-2</v>
      </c>
      <c r="L440" s="14">
        <v>4.7862457720516498E-2</v>
      </c>
      <c r="M440" s="14"/>
      <c r="N440" s="14">
        <v>1.01747077898294E-2</v>
      </c>
      <c r="O440" s="14">
        <v>6.99460242049319E-2</v>
      </c>
      <c r="P440" s="14">
        <v>2.78509327761697E-2</v>
      </c>
      <c r="Q440" s="14">
        <v>6.7703859424529098E-2</v>
      </c>
      <c r="R440" s="14"/>
      <c r="S440" s="14">
        <v>3.9148879638784898E-2</v>
      </c>
      <c r="T440" s="14">
        <v>1.7247588791530901E-2</v>
      </c>
      <c r="U440" s="14">
        <v>9.1902339974712893E-2</v>
      </c>
      <c r="V440" s="14">
        <v>3.06404061095145E-2</v>
      </c>
      <c r="W440" s="14">
        <v>4.9981986567112502E-2</v>
      </c>
      <c r="X440" s="14">
        <v>6.4096140275564706E-2</v>
      </c>
      <c r="Y440" s="14">
        <v>5.5749651410911198E-2</v>
      </c>
      <c r="Z440" s="14">
        <v>8.1748520616249307E-2</v>
      </c>
      <c r="AA440" s="14">
        <v>2.0002754709542901E-2</v>
      </c>
      <c r="AB440" s="14">
        <v>6.3207271527860306E-2</v>
      </c>
      <c r="AC440" s="14">
        <v>5.8534784723119203E-2</v>
      </c>
      <c r="AD440" s="14">
        <v>0</v>
      </c>
      <c r="AE440" s="14"/>
      <c r="AF440" s="14">
        <v>0</v>
      </c>
      <c r="AG440" s="14">
        <v>0.132342897883893</v>
      </c>
      <c r="AH440" s="14">
        <v>7.2938691455051996E-2</v>
      </c>
      <c r="AI440" s="14">
        <v>3.2355538596447603E-2</v>
      </c>
      <c r="AJ440" s="14">
        <v>2.0335286431899701E-2</v>
      </c>
      <c r="AK440" s="14">
        <v>9.37914943239367E-2</v>
      </c>
      <c r="AL440" s="14">
        <v>4.2923537822953398E-2</v>
      </c>
      <c r="AM440" s="14">
        <v>6.9193759340647906E-2</v>
      </c>
      <c r="AN440" s="14">
        <v>3.6208407600571799E-2</v>
      </c>
      <c r="AO440" s="14">
        <v>0</v>
      </c>
      <c r="AP440" s="14">
        <v>3.1240086895263901E-2</v>
      </c>
      <c r="AQ440" s="14">
        <v>0</v>
      </c>
      <c r="AR440" s="14">
        <v>0</v>
      </c>
      <c r="AS440" s="14">
        <v>0</v>
      </c>
      <c r="AT440" s="14">
        <v>0</v>
      </c>
      <c r="AU440" s="14">
        <v>0</v>
      </c>
      <c r="AV440" s="14"/>
      <c r="AW440" s="14">
        <v>4.2652601497211999E-2</v>
      </c>
      <c r="AX440" s="14">
        <v>5.0143488983515498E-2</v>
      </c>
      <c r="AY440" s="14"/>
      <c r="AZ440" s="14">
        <v>5.1162018171857497E-2</v>
      </c>
      <c r="BA440" s="14">
        <v>2.1537463581597902E-2</v>
      </c>
      <c r="BB440" s="14" t="s">
        <v>98</v>
      </c>
      <c r="BC440" s="14">
        <v>5.5154328304613497E-2</v>
      </c>
      <c r="BD440" s="14">
        <v>0</v>
      </c>
      <c r="BE440" s="14">
        <v>6.0867389263414201E-2</v>
      </c>
      <c r="BF440" s="14">
        <v>7.8199393606888198E-2</v>
      </c>
      <c r="BG440" s="14"/>
      <c r="BH440" s="14">
        <v>4.7279546484717501E-2</v>
      </c>
      <c r="BI440" s="14">
        <v>3.1154134825755301E-2</v>
      </c>
      <c r="BJ440" s="14">
        <v>0.13363658533356401</v>
      </c>
      <c r="BK440" s="14"/>
      <c r="BL440" s="14">
        <v>3.9706235689645202E-2</v>
      </c>
      <c r="BM440" s="14">
        <v>2.81838532382475E-2</v>
      </c>
      <c r="BN440" s="14">
        <v>4.0262536227064098E-2</v>
      </c>
      <c r="BO440" s="14">
        <v>0</v>
      </c>
      <c r="BP440" s="14">
        <v>0.13987671557024101</v>
      </c>
      <c r="BQ440" s="14"/>
      <c r="BR440" s="14">
        <v>4.5917694664976097E-2</v>
      </c>
      <c r="BS440" s="14">
        <v>1.89513140410403E-2</v>
      </c>
      <c r="BT440" s="14">
        <v>7.82230172114836E-2</v>
      </c>
    </row>
    <row r="441" spans="2:72" x14ac:dyDescent="0.25">
      <c r="B441" t="s">
        <v>130</v>
      </c>
      <c r="C441" s="14">
        <v>0.77198220559844499</v>
      </c>
      <c r="D441" s="14">
        <v>0.76538649109596402</v>
      </c>
      <c r="E441" s="14">
        <v>0.77574337308052499</v>
      </c>
      <c r="F441" s="14"/>
      <c r="G441" s="14">
        <v>0.728458878096234</v>
      </c>
      <c r="H441" s="14">
        <v>0.81596636322113203</v>
      </c>
      <c r="I441" s="14">
        <v>0.81796041576471901</v>
      </c>
      <c r="J441" s="14">
        <v>0.87005028491465697</v>
      </c>
      <c r="K441" s="14">
        <v>0.64699698378512704</v>
      </c>
      <c r="L441" s="14">
        <v>0.74246871466111597</v>
      </c>
      <c r="M441" s="14"/>
      <c r="N441" s="14">
        <v>0.75527444132559096</v>
      </c>
      <c r="O441" s="14">
        <v>0.77313310454815698</v>
      </c>
      <c r="P441" s="14">
        <v>0.78160331543609196</v>
      </c>
      <c r="Q441" s="14">
        <v>0.78456074987976498</v>
      </c>
      <c r="R441" s="14"/>
      <c r="S441" s="14">
        <v>0.76909489985808999</v>
      </c>
      <c r="T441" s="14">
        <v>0.89652525638450697</v>
      </c>
      <c r="U441" s="14">
        <v>0.76113418477846895</v>
      </c>
      <c r="V441" s="14">
        <v>0.83780399339609601</v>
      </c>
      <c r="W441" s="14">
        <v>0.69599283067359297</v>
      </c>
      <c r="X441" s="14">
        <v>0.71372432295438204</v>
      </c>
      <c r="Y441" s="14">
        <v>0.71007857067858604</v>
      </c>
      <c r="Z441" s="14">
        <v>0.79838784848425004</v>
      </c>
      <c r="AA441" s="14">
        <v>0.80201967753955405</v>
      </c>
      <c r="AB441" s="14">
        <v>0.66787664440672101</v>
      </c>
      <c r="AC441" s="14">
        <v>0.75476571476319698</v>
      </c>
      <c r="AD441" s="14">
        <v>0.78032845996983402</v>
      </c>
      <c r="AE441" s="14"/>
      <c r="AF441" s="14">
        <v>1</v>
      </c>
      <c r="AG441" s="14">
        <v>0.52608412505810398</v>
      </c>
      <c r="AH441" s="14">
        <v>0.78766414093315296</v>
      </c>
      <c r="AI441" s="14">
        <v>0.77836045823619004</v>
      </c>
      <c r="AJ441" s="14">
        <v>0.82161530740033695</v>
      </c>
      <c r="AK441" s="14">
        <v>0.60719195229058098</v>
      </c>
      <c r="AL441" s="14">
        <v>0.80645557720137195</v>
      </c>
      <c r="AM441" s="14">
        <v>0.790127829199474</v>
      </c>
      <c r="AN441" s="14">
        <v>0.66835842045271898</v>
      </c>
      <c r="AO441" s="14">
        <v>0.754877928726431</v>
      </c>
      <c r="AP441" s="14">
        <v>0.91061794181003497</v>
      </c>
      <c r="AQ441" s="14">
        <v>0.85289853090284995</v>
      </c>
      <c r="AR441" s="14">
        <v>0.75093684346364198</v>
      </c>
      <c r="AS441" s="14">
        <v>0.85397117584571003</v>
      </c>
      <c r="AT441" s="14">
        <v>1</v>
      </c>
      <c r="AU441" s="14">
        <v>0.69353895404274102</v>
      </c>
      <c r="AV441" s="14"/>
      <c r="AW441" s="14">
        <v>0.80226079682520401</v>
      </c>
      <c r="AX441" s="14">
        <v>0.72676903464487796</v>
      </c>
      <c r="AY441" s="14"/>
      <c r="AZ441" s="14">
        <v>0.73838469772289705</v>
      </c>
      <c r="BA441" s="14">
        <v>0.84689026697696101</v>
      </c>
      <c r="BB441" s="14" t="s">
        <v>98</v>
      </c>
      <c r="BC441" s="14">
        <v>0.79205483439263902</v>
      </c>
      <c r="BD441" s="14">
        <v>0.89911293706168505</v>
      </c>
      <c r="BE441" s="14">
        <v>0.72857579256924099</v>
      </c>
      <c r="BF441" s="14">
        <v>0.49302770220293302</v>
      </c>
      <c r="BG441" s="14"/>
      <c r="BH441" s="14">
        <v>0.75781127513819102</v>
      </c>
      <c r="BI441" s="14">
        <v>0.84264830091043497</v>
      </c>
      <c r="BJ441" s="14">
        <v>0.60838873679346595</v>
      </c>
      <c r="BK441" s="14"/>
      <c r="BL441" s="14">
        <v>0.79314713315753704</v>
      </c>
      <c r="BM441" s="14">
        <v>0.782900973214956</v>
      </c>
      <c r="BN441" s="14">
        <v>0.86245086724777698</v>
      </c>
      <c r="BO441" s="14">
        <v>0.74241736507570399</v>
      </c>
      <c r="BP441" s="14">
        <v>0.58070320500722705</v>
      </c>
      <c r="BQ441" s="14"/>
      <c r="BR441" s="14">
        <v>0.785991000395731</v>
      </c>
      <c r="BS441" s="14">
        <v>0.79889471092355302</v>
      </c>
      <c r="BT441" s="14">
        <v>0.84495778509471997</v>
      </c>
    </row>
    <row r="442" spans="2:72" x14ac:dyDescent="0.25">
      <c r="B442" t="s">
        <v>131</v>
      </c>
      <c r="C442" s="14">
        <v>6.1728858475548501E-2</v>
      </c>
      <c r="D442" s="14">
        <v>8.2000999170676894E-2</v>
      </c>
      <c r="E442" s="14">
        <v>4.1543087825672897E-2</v>
      </c>
      <c r="F442" s="14"/>
      <c r="G442" s="14">
        <v>0.120039249416469</v>
      </c>
      <c r="H442" s="14">
        <v>3.2335552356615699E-2</v>
      </c>
      <c r="I442" s="14">
        <v>1.59486025149565E-2</v>
      </c>
      <c r="J442" s="14">
        <v>0</v>
      </c>
      <c r="K442" s="14">
        <v>0.15414665597966801</v>
      </c>
      <c r="L442" s="14">
        <v>6.5875637254758701E-2</v>
      </c>
      <c r="M442" s="14"/>
      <c r="N442" s="14">
        <v>7.5543866539991206E-2</v>
      </c>
      <c r="O442" s="14">
        <v>4.5663227795282799E-2</v>
      </c>
      <c r="P442" s="14">
        <v>7.2194148420813301E-2</v>
      </c>
      <c r="Q442" s="14">
        <v>4.8760954936047401E-2</v>
      </c>
      <c r="R442" s="14"/>
      <c r="S442" s="14">
        <v>3.91973440476652E-2</v>
      </c>
      <c r="T442" s="14">
        <v>3.2529668530752599E-2</v>
      </c>
      <c r="U442" s="14">
        <v>0</v>
      </c>
      <c r="V442" s="14">
        <v>2.1855280292226598E-2</v>
      </c>
      <c r="W442" s="14">
        <v>0.216061145158566</v>
      </c>
      <c r="X442" s="14">
        <v>0.12596383227142999</v>
      </c>
      <c r="Y442" s="14">
        <v>2.8812723322491799E-2</v>
      </c>
      <c r="Z442" s="14">
        <v>5.8350105536395101E-2</v>
      </c>
      <c r="AA442" s="14">
        <v>0</v>
      </c>
      <c r="AB442" s="14">
        <v>0.163128059262755</v>
      </c>
      <c r="AC442" s="14">
        <v>4.1950977948018303E-2</v>
      </c>
      <c r="AD442" s="14">
        <v>0.11249466314486101</v>
      </c>
      <c r="AE442" s="14"/>
      <c r="AF442" s="14">
        <v>0</v>
      </c>
      <c r="AG442" s="14">
        <v>0.13386631488569301</v>
      </c>
      <c r="AH442" s="14">
        <v>0</v>
      </c>
      <c r="AI442" s="14">
        <v>0.100400899796281</v>
      </c>
      <c r="AJ442" s="14">
        <v>8.3698323742570399E-2</v>
      </c>
      <c r="AK442" s="14">
        <v>4.3135662737520598E-2</v>
      </c>
      <c r="AL442" s="14">
        <v>6.2423651161206503E-2</v>
      </c>
      <c r="AM442" s="14">
        <v>4.5264410075079697E-2</v>
      </c>
      <c r="AN442" s="14">
        <v>0.177568046679144</v>
      </c>
      <c r="AO442" s="14">
        <v>6.9378324575414901E-2</v>
      </c>
      <c r="AP442" s="14">
        <v>3.0817646326877099E-2</v>
      </c>
      <c r="AQ442" s="14">
        <v>0</v>
      </c>
      <c r="AR442" s="14">
        <v>7.1759351220334402E-2</v>
      </c>
      <c r="AS442" s="14">
        <v>0</v>
      </c>
      <c r="AT442" s="14">
        <v>0</v>
      </c>
      <c r="AU442" s="14">
        <v>0.152472436707559</v>
      </c>
      <c r="AV442" s="14"/>
      <c r="AW442" s="14">
        <v>5.25185841810345E-2</v>
      </c>
      <c r="AX442" s="14">
        <v>7.5481998543672907E-2</v>
      </c>
      <c r="AY442" s="14"/>
      <c r="AZ442" s="14">
        <v>6.9203661472355099E-2</v>
      </c>
      <c r="BA442" s="14">
        <v>4.2251768583180603E-2</v>
      </c>
      <c r="BB442" s="14" t="s">
        <v>98</v>
      </c>
      <c r="BC442" s="14">
        <v>7.4353584760547597E-2</v>
      </c>
      <c r="BD442" s="14">
        <v>3.0895161354449599E-2</v>
      </c>
      <c r="BE442" s="14">
        <v>6.0058223834645201E-2</v>
      </c>
      <c r="BF442" s="14">
        <v>0.23988188849870501</v>
      </c>
      <c r="BG442" s="14"/>
      <c r="BH442" s="14">
        <v>9.1076730588535104E-2</v>
      </c>
      <c r="BI442" s="14">
        <v>3.07778239587728E-2</v>
      </c>
      <c r="BJ442" s="14">
        <v>1.76976278056802E-2</v>
      </c>
      <c r="BK442" s="14"/>
      <c r="BL442" s="14">
        <v>9.3608853584048995E-2</v>
      </c>
      <c r="BM442" s="14">
        <v>3.96110330378871E-2</v>
      </c>
      <c r="BN442" s="14">
        <v>0</v>
      </c>
      <c r="BO442" s="14">
        <v>0</v>
      </c>
      <c r="BP442" s="14">
        <v>8.1483157865778796E-2</v>
      </c>
      <c r="BQ442" s="14"/>
      <c r="BR442" s="14">
        <v>0.110204812727663</v>
      </c>
      <c r="BS442" s="14">
        <v>4.31382799899417E-2</v>
      </c>
      <c r="BT442" s="14">
        <v>4.0717347776917497E-2</v>
      </c>
    </row>
    <row r="443" spans="2:72" x14ac:dyDescent="0.25">
      <c r="B443" t="s">
        <v>132</v>
      </c>
      <c r="C443" s="14">
        <v>0.71025334712289601</v>
      </c>
      <c r="D443" s="14">
        <v>0.68338549192528797</v>
      </c>
      <c r="E443" s="14">
        <v>0.73420028525485204</v>
      </c>
      <c r="F443" s="14"/>
      <c r="G443" s="14">
        <v>0.60841962867976496</v>
      </c>
      <c r="H443" s="14">
        <v>0.78363081086451603</v>
      </c>
      <c r="I443" s="14">
        <v>0.80201181324976301</v>
      </c>
      <c r="J443" s="14">
        <v>0.87005028491465697</v>
      </c>
      <c r="K443" s="14">
        <v>0.49285032780545901</v>
      </c>
      <c r="L443" s="14">
        <v>0.67659307740635699</v>
      </c>
      <c r="M443" s="14"/>
      <c r="N443" s="14">
        <v>0.67973057478559995</v>
      </c>
      <c r="O443" s="14">
        <v>0.727469876752874</v>
      </c>
      <c r="P443" s="14">
        <v>0.70940916701527801</v>
      </c>
      <c r="Q443" s="14">
        <v>0.73579979494371806</v>
      </c>
      <c r="R443" s="14"/>
      <c r="S443" s="14">
        <v>0.72989755581042404</v>
      </c>
      <c r="T443" s="14">
        <v>0.86399558785375397</v>
      </c>
      <c r="U443" s="14">
        <v>0.76113418477846895</v>
      </c>
      <c r="V443" s="14">
        <v>0.81594871310386896</v>
      </c>
      <c r="W443" s="14">
        <v>0.47993168551502702</v>
      </c>
      <c r="X443" s="14">
        <v>0.587760490682952</v>
      </c>
      <c r="Y443" s="14">
        <v>0.68126584735609397</v>
      </c>
      <c r="Z443" s="14">
        <v>0.74003774294785496</v>
      </c>
      <c r="AA443" s="14">
        <v>0.80201967753955405</v>
      </c>
      <c r="AB443" s="14">
        <v>0.50474858514396603</v>
      </c>
      <c r="AC443" s="14">
        <v>0.71281473681517904</v>
      </c>
      <c r="AD443" s="14">
        <v>0.66783379682497301</v>
      </c>
      <c r="AE443" s="14"/>
      <c r="AF443" s="14">
        <v>1</v>
      </c>
      <c r="AG443" s="14">
        <v>0.39221781017241097</v>
      </c>
      <c r="AH443" s="14">
        <v>0.78766414093315296</v>
      </c>
      <c r="AI443" s="14">
        <v>0.67795955843990896</v>
      </c>
      <c r="AJ443" s="14">
        <v>0.73791698365776603</v>
      </c>
      <c r="AK443" s="14">
        <v>0.56405628955305998</v>
      </c>
      <c r="AL443" s="14">
        <v>0.74403192604016499</v>
      </c>
      <c r="AM443" s="14">
        <v>0.74486341912439502</v>
      </c>
      <c r="AN443" s="14">
        <v>0.49079037377357498</v>
      </c>
      <c r="AO443" s="14">
        <v>0.68549960415101596</v>
      </c>
      <c r="AP443" s="14">
        <v>0.87980029548315797</v>
      </c>
      <c r="AQ443" s="14">
        <v>0.85289853090284995</v>
      </c>
      <c r="AR443" s="14">
        <v>0.67917749224330703</v>
      </c>
      <c r="AS443" s="14">
        <v>0.85397117584571003</v>
      </c>
      <c r="AT443" s="14">
        <v>1</v>
      </c>
      <c r="AU443" s="14">
        <v>0.54106651733518196</v>
      </c>
      <c r="AV443" s="14"/>
      <c r="AW443" s="14">
        <v>0.74974221264416996</v>
      </c>
      <c r="AX443" s="14">
        <v>0.65128703610120497</v>
      </c>
      <c r="AY443" s="14"/>
      <c r="AZ443" s="14">
        <v>0.66918103625054204</v>
      </c>
      <c r="BA443" s="14">
        <v>0.80463849839377999</v>
      </c>
      <c r="BB443" s="14" t="s">
        <v>98</v>
      </c>
      <c r="BC443" s="14">
        <v>0.71770124963209203</v>
      </c>
      <c r="BD443" s="14">
        <v>0.86821777570723502</v>
      </c>
      <c r="BE443" s="14">
        <v>0.668517568734596</v>
      </c>
      <c r="BF443" s="14">
        <v>0.25314581370422801</v>
      </c>
      <c r="BG443" s="14"/>
      <c r="BH443" s="14">
        <v>0.66673454454965597</v>
      </c>
      <c r="BI443" s="14">
        <v>0.81187047695166203</v>
      </c>
      <c r="BJ443" s="14">
        <v>0.59069110898778598</v>
      </c>
      <c r="BK443" s="14"/>
      <c r="BL443" s="14">
        <v>0.69953827957348802</v>
      </c>
      <c r="BM443" s="14">
        <v>0.74328994017706895</v>
      </c>
      <c r="BN443" s="14">
        <v>0.86245086724777698</v>
      </c>
      <c r="BO443" s="14">
        <v>0.74241736507570399</v>
      </c>
      <c r="BP443" s="14">
        <v>0.49922004714144802</v>
      </c>
      <c r="BQ443" s="14"/>
      <c r="BR443" s="14">
        <v>0.67578618766806797</v>
      </c>
      <c r="BS443" s="14">
        <v>0.755756430933611</v>
      </c>
      <c r="BT443" s="14">
        <v>0.80424043731780204</v>
      </c>
    </row>
    <row r="444" spans="2:72" x14ac:dyDescent="0.25">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row>
    <row r="445" spans="2:72" x14ac:dyDescent="0.25">
      <c r="B445" s="6" t="s">
        <v>271</v>
      </c>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row>
    <row r="446" spans="2:72" x14ac:dyDescent="0.25">
      <c r="B446" s="23" t="s">
        <v>96</v>
      </c>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row>
    <row r="447" spans="2:72" x14ac:dyDescent="0.25">
      <c r="B447" t="s">
        <v>266</v>
      </c>
      <c r="C447" s="14">
        <v>0.34503920833121499</v>
      </c>
      <c r="D447" s="14">
        <v>0.36604447662609302</v>
      </c>
      <c r="E447" s="14">
        <v>0.32612793627568198</v>
      </c>
      <c r="F447" s="14"/>
      <c r="G447" s="14">
        <v>0.16091180556479601</v>
      </c>
      <c r="H447" s="14">
        <v>0.22004087410758</v>
      </c>
      <c r="I447" s="14">
        <v>0.29901651099464799</v>
      </c>
      <c r="J447" s="14">
        <v>0.37818624330296702</v>
      </c>
      <c r="K447" s="14">
        <v>0.44844883683782799</v>
      </c>
      <c r="L447" s="14">
        <v>0.51127234864586302</v>
      </c>
      <c r="M447" s="14"/>
      <c r="N447" s="14">
        <v>0.38697608717548099</v>
      </c>
      <c r="O447" s="14">
        <v>0.34195278349435798</v>
      </c>
      <c r="P447" s="14">
        <v>0.34280484944784101</v>
      </c>
      <c r="Q447" s="14">
        <v>0.30860420757992901</v>
      </c>
      <c r="R447" s="14"/>
      <c r="S447" s="14">
        <v>0.26403957930378602</v>
      </c>
      <c r="T447" s="14">
        <v>0.33873946310692499</v>
      </c>
      <c r="U447" s="14">
        <v>0.42890775680042498</v>
      </c>
      <c r="V447" s="14">
        <v>0.31277881627780801</v>
      </c>
      <c r="W447" s="14">
        <v>0.32291195514891002</v>
      </c>
      <c r="X447" s="14">
        <v>0.351553129255471</v>
      </c>
      <c r="Y447" s="14">
        <v>0.37653091572230402</v>
      </c>
      <c r="Z447" s="14">
        <v>0.33953328618658501</v>
      </c>
      <c r="AA447" s="14">
        <v>0.32738914430015598</v>
      </c>
      <c r="AB447" s="14">
        <v>0.42745049476979802</v>
      </c>
      <c r="AC447" s="14">
        <v>0.33179298063061602</v>
      </c>
      <c r="AD447" s="14">
        <v>0.41990539772893498</v>
      </c>
      <c r="AE447" s="14"/>
      <c r="AF447" s="14">
        <v>0.212886009817053</v>
      </c>
      <c r="AG447" s="14">
        <v>0.22626449829230599</v>
      </c>
      <c r="AH447" s="14">
        <v>0.364486881165895</v>
      </c>
      <c r="AI447" s="14">
        <v>0.35927498931185098</v>
      </c>
      <c r="AJ447" s="14">
        <v>0.311917013798024</v>
      </c>
      <c r="AK447" s="14">
        <v>0.36561993175566598</v>
      </c>
      <c r="AL447" s="14">
        <v>0.337288898290726</v>
      </c>
      <c r="AM447" s="14">
        <v>0.389911706423543</v>
      </c>
      <c r="AN447" s="14">
        <v>0.37750310359647998</v>
      </c>
      <c r="AO447" s="14">
        <v>0.37183224116665098</v>
      </c>
      <c r="AP447" s="14">
        <v>0.38918562025446901</v>
      </c>
      <c r="AQ447" s="14">
        <v>0.41172818403776301</v>
      </c>
      <c r="AR447" s="14">
        <v>0.32927350234976699</v>
      </c>
      <c r="AS447" s="14">
        <v>0.264310588065862</v>
      </c>
      <c r="AT447" s="14">
        <v>0.35037903796696801</v>
      </c>
      <c r="AU447" s="14">
        <v>0.277641264335375</v>
      </c>
      <c r="AV447" s="14"/>
      <c r="AW447" s="14">
        <v>0.37848715520809401</v>
      </c>
      <c r="AX447" s="14">
        <v>0.30080437170225999</v>
      </c>
      <c r="AY447" s="14"/>
      <c r="AZ447" s="14">
        <v>0.44931306876585397</v>
      </c>
      <c r="BA447" s="14">
        <v>0.31591989289502997</v>
      </c>
      <c r="BB447" s="14" t="s">
        <v>98</v>
      </c>
      <c r="BC447" s="14">
        <v>0.32629109138057699</v>
      </c>
      <c r="BD447" s="14">
        <v>0.25879238494191598</v>
      </c>
      <c r="BE447" s="14">
        <v>0.26738001837876801</v>
      </c>
      <c r="BF447" s="14">
        <v>0.19864566823733101</v>
      </c>
      <c r="BG447" s="14"/>
      <c r="BH447" s="14">
        <v>0.40524952843903</v>
      </c>
      <c r="BI447" s="14">
        <v>0.35734581867531301</v>
      </c>
      <c r="BJ447" s="14">
        <v>0.24660013675456499</v>
      </c>
      <c r="BK447" s="14"/>
      <c r="BL447" s="14">
        <v>0.41401187292587099</v>
      </c>
      <c r="BM447" s="14">
        <v>0.31618747978209799</v>
      </c>
      <c r="BN447" s="14">
        <v>0.38465048320407003</v>
      </c>
      <c r="BO447" s="14">
        <v>0.39259639331052698</v>
      </c>
      <c r="BP447" s="14">
        <v>0.28886763073043897</v>
      </c>
      <c r="BQ447" s="14"/>
      <c r="BR447" s="14">
        <v>0.39018826550531699</v>
      </c>
      <c r="BS447" s="14">
        <v>0.31161292012633801</v>
      </c>
      <c r="BT447" s="14">
        <v>0.37388984330794101</v>
      </c>
    </row>
    <row r="448" spans="2:72" x14ac:dyDescent="0.25">
      <c r="B448" t="s">
        <v>267</v>
      </c>
      <c r="C448" s="14">
        <v>0.20756516780967599</v>
      </c>
      <c r="D448" s="14">
        <v>0.22367446907984601</v>
      </c>
      <c r="E448" s="14">
        <v>0.190251241871291</v>
      </c>
      <c r="F448" s="14"/>
      <c r="G448" s="14">
        <v>0.31467729158206498</v>
      </c>
      <c r="H448" s="14">
        <v>0.28693095430946403</v>
      </c>
      <c r="I448" s="14">
        <v>0.22763431857260299</v>
      </c>
      <c r="J448" s="14">
        <v>0.13718944412304299</v>
      </c>
      <c r="K448" s="14">
        <v>0.192393688254686</v>
      </c>
      <c r="L448" s="14">
        <v>0.12223114096170901</v>
      </c>
      <c r="M448" s="14"/>
      <c r="N448" s="14">
        <v>0.255065434314175</v>
      </c>
      <c r="O448" s="14">
        <v>0.227768000496265</v>
      </c>
      <c r="P448" s="14">
        <v>0.185334775435676</v>
      </c>
      <c r="Q448" s="14">
        <v>0.15614578300885501</v>
      </c>
      <c r="R448" s="14"/>
      <c r="S448" s="14">
        <v>0.27316918083423603</v>
      </c>
      <c r="T448" s="14">
        <v>0.250925307895637</v>
      </c>
      <c r="U448" s="14">
        <v>0.18415457992527101</v>
      </c>
      <c r="V448" s="14">
        <v>0.22251991198948201</v>
      </c>
      <c r="W448" s="14">
        <v>0.20041095229267</v>
      </c>
      <c r="X448" s="14">
        <v>0.21184832481867599</v>
      </c>
      <c r="Y448" s="14">
        <v>0.14977369657282999</v>
      </c>
      <c r="Z448" s="14">
        <v>0.23350073139102501</v>
      </c>
      <c r="AA448" s="14">
        <v>0.178223205497893</v>
      </c>
      <c r="AB448" s="14">
        <v>0.15986663343520199</v>
      </c>
      <c r="AC448" s="14">
        <v>0.16086160151418399</v>
      </c>
      <c r="AD448" s="14">
        <v>0.18118766482127299</v>
      </c>
      <c r="AE448" s="14"/>
      <c r="AF448" s="14">
        <v>0.27251524649055803</v>
      </c>
      <c r="AG448" s="14">
        <v>0.16403122909030499</v>
      </c>
      <c r="AH448" s="14">
        <v>0.182646420859916</v>
      </c>
      <c r="AI448" s="14">
        <v>0.16029832143985601</v>
      </c>
      <c r="AJ448" s="14">
        <v>0.201692208035056</v>
      </c>
      <c r="AK448" s="14">
        <v>0.19628955739183801</v>
      </c>
      <c r="AL448" s="14">
        <v>0.28345194208635099</v>
      </c>
      <c r="AM448" s="14">
        <v>0.212101345554044</v>
      </c>
      <c r="AN448" s="14">
        <v>0.206668845730445</v>
      </c>
      <c r="AO448" s="14">
        <v>0.160138391881499</v>
      </c>
      <c r="AP448" s="14">
        <v>0.26258184769731402</v>
      </c>
      <c r="AQ448" s="14">
        <v>0.167596065823167</v>
      </c>
      <c r="AR448" s="14">
        <v>0.29710952442203598</v>
      </c>
      <c r="AS448" s="14">
        <v>0.31255730644226398</v>
      </c>
      <c r="AT448" s="14">
        <v>0.27330105178373298</v>
      </c>
      <c r="AU448" s="14">
        <v>0.213432279161022</v>
      </c>
      <c r="AV448" s="14"/>
      <c r="AW448" s="14">
        <v>0.19631796249693301</v>
      </c>
      <c r="AX448" s="14">
        <v>0.22243957224989</v>
      </c>
      <c r="AY448" s="14"/>
      <c r="AZ448" s="14">
        <v>0.15106050627715301</v>
      </c>
      <c r="BA448" s="14">
        <v>0.23865316687886301</v>
      </c>
      <c r="BB448" s="14" t="s">
        <v>98</v>
      </c>
      <c r="BC448" s="14">
        <v>0.24360580261932899</v>
      </c>
      <c r="BD448" s="14">
        <v>0.20654209148672001</v>
      </c>
      <c r="BE448" s="14">
        <v>0.25432726013698898</v>
      </c>
      <c r="BF448" s="14">
        <v>0.19527321747325199</v>
      </c>
      <c r="BG448" s="14"/>
      <c r="BH448" s="14">
        <v>0.191716954347984</v>
      </c>
      <c r="BI448" s="14">
        <v>0.218155608157063</v>
      </c>
      <c r="BJ448" s="14">
        <v>0.17875180900740201</v>
      </c>
      <c r="BK448" s="14"/>
      <c r="BL448" s="14">
        <v>0.18756854566704001</v>
      </c>
      <c r="BM448" s="14">
        <v>0.247724577175433</v>
      </c>
      <c r="BN448" s="14">
        <v>0.19377296666157201</v>
      </c>
      <c r="BO448" s="14">
        <v>0.24318730279315601</v>
      </c>
      <c r="BP448" s="14">
        <v>0.163353886632436</v>
      </c>
      <c r="BQ448" s="14"/>
      <c r="BR448" s="14">
        <v>0.197367175133876</v>
      </c>
      <c r="BS448" s="14">
        <v>0.24148020354802099</v>
      </c>
      <c r="BT448" s="14">
        <v>0.19349149049995901</v>
      </c>
    </row>
    <row r="449" spans="2:72" x14ac:dyDescent="0.25">
      <c r="B449" t="s">
        <v>268</v>
      </c>
      <c r="C449" s="14">
        <v>0.100997906641945</v>
      </c>
      <c r="D449" s="14">
        <v>0.116280555483937</v>
      </c>
      <c r="E449" s="14">
        <v>8.4673638286277997E-2</v>
      </c>
      <c r="F449" s="14"/>
      <c r="G449" s="14">
        <v>0.124527590005693</v>
      </c>
      <c r="H449" s="14">
        <v>0.11716409712593399</v>
      </c>
      <c r="I449" s="14">
        <v>0.126868567327901</v>
      </c>
      <c r="J449" s="14">
        <v>0.100578388110069</v>
      </c>
      <c r="K449" s="14">
        <v>8.1342651855377202E-2</v>
      </c>
      <c r="L449" s="14">
        <v>6.4532043947779894E-2</v>
      </c>
      <c r="M449" s="14"/>
      <c r="N449" s="14">
        <v>6.5625948054570102E-2</v>
      </c>
      <c r="O449" s="14">
        <v>9.7850715657885196E-2</v>
      </c>
      <c r="P449" s="14">
        <v>0.11633910772661001</v>
      </c>
      <c r="Q449" s="14">
        <v>0.128772702528438</v>
      </c>
      <c r="R449" s="14"/>
      <c r="S449" s="14">
        <v>0.13277963217809999</v>
      </c>
      <c r="T449" s="14">
        <v>8.0201351494230799E-2</v>
      </c>
      <c r="U449" s="14">
        <v>9.0276859484754002E-2</v>
      </c>
      <c r="V449" s="14">
        <v>0.13523547924603899</v>
      </c>
      <c r="W449" s="14">
        <v>0.11378349687426501</v>
      </c>
      <c r="X449" s="14">
        <v>0.103660477002116</v>
      </c>
      <c r="Y449" s="14">
        <v>9.99351751442209E-2</v>
      </c>
      <c r="Z449" s="14">
        <v>2.34694288597905E-2</v>
      </c>
      <c r="AA449" s="14">
        <v>9.9945303017533002E-2</v>
      </c>
      <c r="AB449" s="14">
        <v>0.10660713849428501</v>
      </c>
      <c r="AC449" s="14">
        <v>7.5481163748881502E-2</v>
      </c>
      <c r="AD449" s="14">
        <v>6.6450606607221602E-2</v>
      </c>
      <c r="AE449" s="14"/>
      <c r="AF449" s="14">
        <v>5.0560670134738597E-2</v>
      </c>
      <c r="AG449" s="14">
        <v>0.18639630539854399</v>
      </c>
      <c r="AH449" s="14">
        <v>7.6443420269444701E-2</v>
      </c>
      <c r="AI449" s="14">
        <v>9.0022430379531004E-2</v>
      </c>
      <c r="AJ449" s="14">
        <v>0.127215526218487</v>
      </c>
      <c r="AK449" s="14">
        <v>0.118443560224389</v>
      </c>
      <c r="AL449" s="14">
        <v>8.3988020677480596E-2</v>
      </c>
      <c r="AM449" s="14">
        <v>9.2015399022337102E-2</v>
      </c>
      <c r="AN449" s="14">
        <v>0.10365707661312</v>
      </c>
      <c r="AO449" s="14">
        <v>0.100408226675606</v>
      </c>
      <c r="AP449" s="14">
        <v>9.01203621718486E-2</v>
      </c>
      <c r="AQ449" s="14">
        <v>2.9395301739218099E-2</v>
      </c>
      <c r="AR449" s="14">
        <v>9.0855285912883901E-2</v>
      </c>
      <c r="AS449" s="14">
        <v>7.5320071834943103E-2</v>
      </c>
      <c r="AT449" s="14">
        <v>7.7620896114362306E-2</v>
      </c>
      <c r="AU449" s="14">
        <v>0.18713361116601501</v>
      </c>
      <c r="AV449" s="14"/>
      <c r="AW449" s="14">
        <v>0.10222284369534</v>
      </c>
      <c r="AX449" s="14">
        <v>9.9377930066486694E-2</v>
      </c>
      <c r="AY449" s="14"/>
      <c r="AZ449" s="14">
        <v>7.4877368076064904E-2</v>
      </c>
      <c r="BA449" s="14">
        <v>0.115152522024164</v>
      </c>
      <c r="BB449" s="14" t="s">
        <v>98</v>
      </c>
      <c r="BC449" s="14">
        <v>7.8854604038197801E-2</v>
      </c>
      <c r="BD449" s="14">
        <v>0.170562390347966</v>
      </c>
      <c r="BE449" s="14">
        <v>0.101534978172065</v>
      </c>
      <c r="BF449" s="14">
        <v>8.9750813495339005E-2</v>
      </c>
      <c r="BG449" s="14"/>
      <c r="BH449" s="14">
        <v>0.11245863123925499</v>
      </c>
      <c r="BI449" s="14">
        <v>8.6585849153980196E-2</v>
      </c>
      <c r="BJ449" s="14">
        <v>0.12793826777539</v>
      </c>
      <c r="BK449" s="14"/>
      <c r="BL449" s="14">
        <v>0.11371681524187501</v>
      </c>
      <c r="BM449" s="14">
        <v>0.101956536967519</v>
      </c>
      <c r="BN449" s="14">
        <v>0.104802459927232</v>
      </c>
      <c r="BO449" s="14">
        <v>0.18384510552407099</v>
      </c>
      <c r="BP449" s="14">
        <v>7.2182202105339599E-2</v>
      </c>
      <c r="BQ449" s="14"/>
      <c r="BR449" s="14">
        <v>0.118993467995458</v>
      </c>
      <c r="BS449" s="14">
        <v>9.4398684518302703E-2</v>
      </c>
      <c r="BT449" s="14">
        <v>7.1137973550185002E-2</v>
      </c>
    </row>
    <row r="450" spans="2:72" x14ac:dyDescent="0.25">
      <c r="B450" t="s">
        <v>269</v>
      </c>
      <c r="C450" s="14">
        <v>0.181309112647521</v>
      </c>
      <c r="D450" s="14">
        <v>0.17797487270646101</v>
      </c>
      <c r="E450" s="14">
        <v>0.18582555194584999</v>
      </c>
      <c r="F450" s="14"/>
      <c r="G450" s="14">
        <v>0.24725116406486999</v>
      </c>
      <c r="H450" s="14">
        <v>0.214414839096597</v>
      </c>
      <c r="I450" s="14">
        <v>0.158115935472075</v>
      </c>
      <c r="J450" s="14">
        <v>0.189315359466526</v>
      </c>
      <c r="K450" s="14">
        <v>0.150579163057076</v>
      </c>
      <c r="L450" s="14">
        <v>0.14320221164639499</v>
      </c>
      <c r="M450" s="14"/>
      <c r="N450" s="14">
        <v>0.20453973955073901</v>
      </c>
      <c r="O450" s="14">
        <v>0.17153296713239799</v>
      </c>
      <c r="P450" s="14">
        <v>0.18383503865138101</v>
      </c>
      <c r="Q450" s="14">
        <v>0.16050583048495301</v>
      </c>
      <c r="R450" s="14"/>
      <c r="S450" s="14">
        <v>0.18763567770834899</v>
      </c>
      <c r="T450" s="14">
        <v>0.19860940638250399</v>
      </c>
      <c r="U450" s="14">
        <v>0.15570337473422899</v>
      </c>
      <c r="V450" s="14">
        <v>0.15706827320119501</v>
      </c>
      <c r="W450" s="14">
        <v>0.185268903346688</v>
      </c>
      <c r="X450" s="14">
        <v>0.150854448182215</v>
      </c>
      <c r="Y450" s="14">
        <v>0.20063338279696699</v>
      </c>
      <c r="Z450" s="14">
        <v>0.20092753901948801</v>
      </c>
      <c r="AA450" s="14">
        <v>0.20086105997131501</v>
      </c>
      <c r="AB450" s="14">
        <v>0.14667454297063801</v>
      </c>
      <c r="AC450" s="14">
        <v>0.208380898141974</v>
      </c>
      <c r="AD450" s="14">
        <v>0.20896752903537799</v>
      </c>
      <c r="AE450" s="14"/>
      <c r="AF450" s="14">
        <v>0.116991612223225</v>
      </c>
      <c r="AG450" s="14">
        <v>0.17998366264089799</v>
      </c>
      <c r="AH450" s="14">
        <v>0.18175075512695699</v>
      </c>
      <c r="AI450" s="14">
        <v>0.19610427036702799</v>
      </c>
      <c r="AJ450" s="14">
        <v>0.15430899633152101</v>
      </c>
      <c r="AK450" s="14">
        <v>0.19433596753403501</v>
      </c>
      <c r="AL450" s="14">
        <v>0.16168172425490099</v>
      </c>
      <c r="AM450" s="14">
        <v>0.17144098999537699</v>
      </c>
      <c r="AN450" s="14">
        <v>0.16993368178135301</v>
      </c>
      <c r="AO450" s="14">
        <v>0.24966641625545299</v>
      </c>
      <c r="AP450" s="14">
        <v>0.122165141783583</v>
      </c>
      <c r="AQ450" s="14">
        <v>0.27574210327134102</v>
      </c>
      <c r="AR450" s="14">
        <v>0.178800195144175</v>
      </c>
      <c r="AS450" s="14">
        <v>0.28354350283186203</v>
      </c>
      <c r="AT450" s="14">
        <v>0.21632933998399001</v>
      </c>
      <c r="AU450" s="14">
        <v>0.22414613686131499</v>
      </c>
      <c r="AV450" s="14"/>
      <c r="AW450" s="14">
        <v>0.156847399754171</v>
      </c>
      <c r="AX450" s="14">
        <v>0.21365967447676601</v>
      </c>
      <c r="AY450" s="14"/>
      <c r="AZ450" s="14">
        <v>0.17634043620305401</v>
      </c>
      <c r="BA450" s="14">
        <v>0.18009574584663901</v>
      </c>
      <c r="BB450" s="14" t="s">
        <v>98</v>
      </c>
      <c r="BC450" s="14">
        <v>0.14101265059924301</v>
      </c>
      <c r="BD450" s="14">
        <v>0.212837949431923</v>
      </c>
      <c r="BE450" s="14">
        <v>0.18973484676067101</v>
      </c>
      <c r="BF450" s="14">
        <v>0.211678517164721</v>
      </c>
      <c r="BG450" s="14"/>
      <c r="BH450" s="14">
        <v>0.15206163108836501</v>
      </c>
      <c r="BI450" s="14">
        <v>0.19274545681137201</v>
      </c>
      <c r="BJ450" s="14">
        <v>0.17524677892092699</v>
      </c>
      <c r="BK450" s="14"/>
      <c r="BL450" s="14">
        <v>0.16759790621812101</v>
      </c>
      <c r="BM450" s="14">
        <v>0.17389940911843699</v>
      </c>
      <c r="BN450" s="14">
        <v>0.21397356603172599</v>
      </c>
      <c r="BO450" s="14">
        <v>0.107154732358308</v>
      </c>
      <c r="BP450" s="14">
        <v>0.175086075365747</v>
      </c>
      <c r="BQ450" s="14"/>
      <c r="BR450" s="14">
        <v>0.19776737662680599</v>
      </c>
      <c r="BS450" s="14">
        <v>0.196323690855875</v>
      </c>
      <c r="BT450" s="14">
        <v>0.267093651735898</v>
      </c>
    </row>
    <row r="451" spans="2:72" x14ac:dyDescent="0.25">
      <c r="B451" t="s">
        <v>270</v>
      </c>
      <c r="C451" s="14">
        <v>0.165088604569643</v>
      </c>
      <c r="D451" s="14">
        <v>0.116025626103664</v>
      </c>
      <c r="E451" s="14">
        <v>0.213121631620899</v>
      </c>
      <c r="F451" s="14"/>
      <c r="G451" s="14">
        <v>0.152632148782575</v>
      </c>
      <c r="H451" s="14">
        <v>0.16144923536042499</v>
      </c>
      <c r="I451" s="14">
        <v>0.18836466763277401</v>
      </c>
      <c r="J451" s="14">
        <v>0.19473056499739599</v>
      </c>
      <c r="K451" s="14">
        <v>0.127235659995034</v>
      </c>
      <c r="L451" s="14">
        <v>0.15876225479825401</v>
      </c>
      <c r="M451" s="14"/>
      <c r="N451" s="14">
        <v>8.77927909050355E-2</v>
      </c>
      <c r="O451" s="14">
        <v>0.160895533219095</v>
      </c>
      <c r="P451" s="14">
        <v>0.17168622873849301</v>
      </c>
      <c r="Q451" s="14">
        <v>0.24597147639782499</v>
      </c>
      <c r="R451" s="14"/>
      <c r="S451" s="14">
        <v>0.14237592997553</v>
      </c>
      <c r="T451" s="14">
        <v>0.13152447112070301</v>
      </c>
      <c r="U451" s="14">
        <v>0.14095742905532199</v>
      </c>
      <c r="V451" s="14">
        <v>0.172397519285476</v>
      </c>
      <c r="W451" s="14">
        <v>0.177624692337468</v>
      </c>
      <c r="X451" s="14">
        <v>0.18208362074152201</v>
      </c>
      <c r="Y451" s="14">
        <v>0.17312682976367799</v>
      </c>
      <c r="Z451" s="14">
        <v>0.20256901454311199</v>
      </c>
      <c r="AA451" s="14">
        <v>0.193581287213103</v>
      </c>
      <c r="AB451" s="14">
        <v>0.15940119033007699</v>
      </c>
      <c r="AC451" s="14">
        <v>0.22348335596434399</v>
      </c>
      <c r="AD451" s="14">
        <v>0.123488801807192</v>
      </c>
      <c r="AE451" s="14"/>
      <c r="AF451" s="14">
        <v>0.34704646133442502</v>
      </c>
      <c r="AG451" s="14">
        <v>0.24332430457794699</v>
      </c>
      <c r="AH451" s="14">
        <v>0.194672522577787</v>
      </c>
      <c r="AI451" s="14">
        <v>0.194299988501733</v>
      </c>
      <c r="AJ451" s="14">
        <v>0.20486625561691299</v>
      </c>
      <c r="AK451" s="14">
        <v>0.12531098309407199</v>
      </c>
      <c r="AL451" s="14">
        <v>0.133589414690542</v>
      </c>
      <c r="AM451" s="14">
        <v>0.13453055900469901</v>
      </c>
      <c r="AN451" s="14">
        <v>0.14223729227860199</v>
      </c>
      <c r="AO451" s="14">
        <v>0.117954724020791</v>
      </c>
      <c r="AP451" s="14">
        <v>0.135947028092785</v>
      </c>
      <c r="AQ451" s="14">
        <v>0.11553834512851099</v>
      </c>
      <c r="AR451" s="14">
        <v>0.103961492171138</v>
      </c>
      <c r="AS451" s="14">
        <v>6.4268530825068906E-2</v>
      </c>
      <c r="AT451" s="14">
        <v>8.2369674150946995E-2</v>
      </c>
      <c r="AU451" s="14">
        <v>9.7646708476273297E-2</v>
      </c>
      <c r="AV451" s="14"/>
      <c r="AW451" s="14">
        <v>0.166124638845462</v>
      </c>
      <c r="AX451" s="14">
        <v>0.16371845150459699</v>
      </c>
      <c r="AY451" s="14"/>
      <c r="AZ451" s="14">
        <v>0.148408620677875</v>
      </c>
      <c r="BA451" s="14">
        <v>0.15017867235530399</v>
      </c>
      <c r="BB451" s="14" t="s">
        <v>98</v>
      </c>
      <c r="BC451" s="14">
        <v>0.21023585136265399</v>
      </c>
      <c r="BD451" s="14">
        <v>0.15126518379147499</v>
      </c>
      <c r="BE451" s="14">
        <v>0.187022896551506</v>
      </c>
      <c r="BF451" s="14">
        <v>0.30465178362935702</v>
      </c>
      <c r="BG451" s="14"/>
      <c r="BH451" s="14">
        <v>0.13851325488536501</v>
      </c>
      <c r="BI451" s="14">
        <v>0.14516726720227099</v>
      </c>
      <c r="BJ451" s="14">
        <v>0.27146300754171498</v>
      </c>
      <c r="BK451" s="14"/>
      <c r="BL451" s="14">
        <v>0.11710485994709301</v>
      </c>
      <c r="BM451" s="14">
        <v>0.160231996956513</v>
      </c>
      <c r="BN451" s="14">
        <v>0.1028005241754</v>
      </c>
      <c r="BO451" s="14">
        <v>7.3216466013937997E-2</v>
      </c>
      <c r="BP451" s="14">
        <v>0.30051020516603799</v>
      </c>
      <c r="BQ451" s="14"/>
      <c r="BR451" s="14">
        <v>9.5683714738542994E-2</v>
      </c>
      <c r="BS451" s="14">
        <v>0.156184500951463</v>
      </c>
      <c r="BT451" s="14">
        <v>9.4387040906017003E-2</v>
      </c>
    </row>
    <row r="452" spans="2:72" x14ac:dyDescent="0.25">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row>
    <row r="453" spans="2:72" x14ac:dyDescent="0.25">
      <c r="B453" s="6" t="s">
        <v>277</v>
      </c>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row>
    <row r="454" spans="2:72" x14ac:dyDescent="0.25">
      <c r="B454" s="23" t="s">
        <v>261</v>
      </c>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row>
    <row r="455" spans="2:72" x14ac:dyDescent="0.25">
      <c r="B455" t="s">
        <v>272</v>
      </c>
      <c r="C455" s="14">
        <v>0.19197697857513199</v>
      </c>
      <c r="D455" s="14">
        <v>0.222160727547143</v>
      </c>
      <c r="E455" s="14">
        <v>0.16098315601038199</v>
      </c>
      <c r="F455" s="14"/>
      <c r="G455" s="14">
        <v>0.25913363581644999</v>
      </c>
      <c r="H455" s="14">
        <v>0.16962641684426</v>
      </c>
      <c r="I455" s="14">
        <v>0.20206934112672001</v>
      </c>
      <c r="J455" s="14">
        <v>0.21171937675835401</v>
      </c>
      <c r="K455" s="14">
        <v>0.19464646747592901</v>
      </c>
      <c r="L455" s="14">
        <v>0.13907677046523401</v>
      </c>
      <c r="M455" s="14"/>
      <c r="N455" s="14">
        <v>0.249399811164598</v>
      </c>
      <c r="O455" s="14">
        <v>0.19189495482658001</v>
      </c>
      <c r="P455" s="14">
        <v>0.15078694755372499</v>
      </c>
      <c r="Q455" s="14">
        <v>0.163050902491399</v>
      </c>
      <c r="R455" s="14"/>
      <c r="S455" s="14">
        <v>0.25676745431807602</v>
      </c>
      <c r="T455" s="14">
        <v>0.173086756365603</v>
      </c>
      <c r="U455" s="14">
        <v>0.201919894055863</v>
      </c>
      <c r="V455" s="14">
        <v>0.205906649972909</v>
      </c>
      <c r="W455" s="14">
        <v>0.201902274803341</v>
      </c>
      <c r="X455" s="14">
        <v>0.13843083491085201</v>
      </c>
      <c r="Y455" s="14">
        <v>0.216645076714786</v>
      </c>
      <c r="Z455" s="14">
        <v>0.165821619561593</v>
      </c>
      <c r="AA455" s="14">
        <v>0.19100115768925899</v>
      </c>
      <c r="AB455" s="14">
        <v>0.16790710470946599</v>
      </c>
      <c r="AC455" s="14">
        <v>0.10608569082509001</v>
      </c>
      <c r="AD455" s="14">
        <v>0.32419796223862801</v>
      </c>
      <c r="AE455" s="14"/>
      <c r="AF455" s="14">
        <v>0</v>
      </c>
      <c r="AG455" s="14">
        <v>0.20764175773197299</v>
      </c>
      <c r="AH455" s="14">
        <v>0.14265324951147201</v>
      </c>
      <c r="AI455" s="14">
        <v>0.17469827353405801</v>
      </c>
      <c r="AJ455" s="14">
        <v>0.137819237805971</v>
      </c>
      <c r="AK455" s="14">
        <v>0.107679933464949</v>
      </c>
      <c r="AL455" s="14">
        <v>0.28705578618626298</v>
      </c>
      <c r="AM455" s="14">
        <v>0.26004875356394902</v>
      </c>
      <c r="AN455" s="14">
        <v>0.21523370726632701</v>
      </c>
      <c r="AO455" s="14">
        <v>0.146259699254911</v>
      </c>
      <c r="AP455" s="14">
        <v>0.21699719779511001</v>
      </c>
      <c r="AQ455" s="14">
        <v>0.19302135024894801</v>
      </c>
      <c r="AR455" s="14">
        <v>0.18321853928901</v>
      </c>
      <c r="AS455" s="14">
        <v>0.32776289069186298</v>
      </c>
      <c r="AT455" s="14">
        <v>0.29732289189028199</v>
      </c>
      <c r="AU455" s="14">
        <v>0.34639665209737303</v>
      </c>
      <c r="AV455" s="14"/>
      <c r="AW455" s="14">
        <v>0.186804061501363</v>
      </c>
      <c r="AX455" s="14">
        <v>0.19911501561756401</v>
      </c>
      <c r="AY455" s="14"/>
      <c r="AZ455" s="14">
        <v>0.15531201457944399</v>
      </c>
      <c r="BA455" s="14">
        <v>0.22881223758341299</v>
      </c>
      <c r="BB455" s="14" t="s">
        <v>98</v>
      </c>
      <c r="BC455" s="14">
        <v>0.13785633617675799</v>
      </c>
      <c r="BD455" s="14">
        <v>0.16606808719892099</v>
      </c>
      <c r="BE455" s="14">
        <v>0.23773820754305799</v>
      </c>
      <c r="BF455" s="14">
        <v>0.23766824675009701</v>
      </c>
      <c r="BG455" s="14"/>
      <c r="BH455" s="14">
        <v>0.14637274696740199</v>
      </c>
      <c r="BI455" s="14">
        <v>0.22083956646956401</v>
      </c>
      <c r="BJ455" s="14">
        <v>0.195364569335714</v>
      </c>
      <c r="BK455" s="14"/>
      <c r="BL455" s="14">
        <v>0.18595532553895899</v>
      </c>
      <c r="BM455" s="14">
        <v>0.225699503996873</v>
      </c>
      <c r="BN455" s="14">
        <v>0.15802538164850799</v>
      </c>
      <c r="BO455" s="14">
        <v>0.16887390323625701</v>
      </c>
      <c r="BP455" s="14">
        <v>0.175860296586209</v>
      </c>
      <c r="BQ455" s="14"/>
      <c r="BR455" s="14">
        <v>0.19273497304928799</v>
      </c>
      <c r="BS455" s="14">
        <v>0.22224076532456399</v>
      </c>
      <c r="BT455" s="14">
        <v>0.22174755478368899</v>
      </c>
    </row>
    <row r="456" spans="2:72" x14ac:dyDescent="0.25">
      <c r="B456" t="s">
        <v>273</v>
      </c>
      <c r="C456" s="14">
        <v>0.36786611811902398</v>
      </c>
      <c r="D456" s="14">
        <v>0.34836903945918002</v>
      </c>
      <c r="E456" s="14">
        <v>0.38817052210818798</v>
      </c>
      <c r="F456" s="14"/>
      <c r="G456" s="14">
        <v>0.32009350153676902</v>
      </c>
      <c r="H456" s="14">
        <v>0.39271283550088099</v>
      </c>
      <c r="I456" s="14">
        <v>0.42715429168973801</v>
      </c>
      <c r="J456" s="14">
        <v>0.37006425860068898</v>
      </c>
      <c r="K456" s="14">
        <v>0.32357634647216499</v>
      </c>
      <c r="L456" s="14">
        <v>0.35920453974670602</v>
      </c>
      <c r="M456" s="14"/>
      <c r="N456" s="14">
        <v>0.428479479080626</v>
      </c>
      <c r="O456" s="14">
        <v>0.38876904657016598</v>
      </c>
      <c r="P456" s="14">
        <v>0.30084421134783101</v>
      </c>
      <c r="Q456" s="14">
        <v>0.33562082037531998</v>
      </c>
      <c r="R456" s="14"/>
      <c r="S456" s="14">
        <v>0.39542647020121402</v>
      </c>
      <c r="T456" s="14">
        <v>0.36549763059132401</v>
      </c>
      <c r="U456" s="14">
        <v>0.33741149646658902</v>
      </c>
      <c r="V456" s="14">
        <v>0.35790523273666802</v>
      </c>
      <c r="W456" s="14">
        <v>0.38890761472722502</v>
      </c>
      <c r="X456" s="14">
        <v>0.369926557699643</v>
      </c>
      <c r="Y456" s="14">
        <v>0.34671162851975801</v>
      </c>
      <c r="Z456" s="14">
        <v>0.37503596826228203</v>
      </c>
      <c r="AA456" s="14">
        <v>0.343197162140778</v>
      </c>
      <c r="AB456" s="14">
        <v>0.33185484799911702</v>
      </c>
      <c r="AC456" s="14">
        <v>0.45393370214497197</v>
      </c>
      <c r="AD456" s="14">
        <v>0.45858027029426901</v>
      </c>
      <c r="AE456" s="14"/>
      <c r="AF456" s="14">
        <v>0.61649146603726102</v>
      </c>
      <c r="AG456" s="14">
        <v>0.27044603503714498</v>
      </c>
      <c r="AH456" s="14">
        <v>0.38207802472068197</v>
      </c>
      <c r="AI456" s="14">
        <v>0.34793640911840301</v>
      </c>
      <c r="AJ456" s="14">
        <v>0.25607291908599999</v>
      </c>
      <c r="AK456" s="14">
        <v>0.41408752142940802</v>
      </c>
      <c r="AL456" s="14">
        <v>0.38642326436602198</v>
      </c>
      <c r="AM456" s="14">
        <v>0.35040706047015402</v>
      </c>
      <c r="AN456" s="14">
        <v>0.36182927457682701</v>
      </c>
      <c r="AO456" s="14">
        <v>0.38166419736860502</v>
      </c>
      <c r="AP456" s="14">
        <v>0.42883684792250998</v>
      </c>
      <c r="AQ456" s="14">
        <v>0.51945052871046804</v>
      </c>
      <c r="AR456" s="14">
        <v>0.45925351735855002</v>
      </c>
      <c r="AS456" s="14">
        <v>0.26174373153624197</v>
      </c>
      <c r="AT456" s="14">
        <v>0.44245129573259501</v>
      </c>
      <c r="AU456" s="14">
        <v>0.323285519851847</v>
      </c>
      <c r="AV456" s="14"/>
      <c r="AW456" s="14">
        <v>0.37103754593515498</v>
      </c>
      <c r="AX456" s="14">
        <v>0.36348990854401803</v>
      </c>
      <c r="AY456" s="14"/>
      <c r="AZ456" s="14">
        <v>0.359434070349754</v>
      </c>
      <c r="BA456" s="14">
        <v>0.38141771335772001</v>
      </c>
      <c r="BB456" s="14" t="s">
        <v>98</v>
      </c>
      <c r="BC456" s="14">
        <v>0.44499307098399998</v>
      </c>
      <c r="BD456" s="14">
        <v>0.33614372123008102</v>
      </c>
      <c r="BE456" s="14">
        <v>0.34002530070854498</v>
      </c>
      <c r="BF456" s="14">
        <v>0.51069359146147897</v>
      </c>
      <c r="BG456" s="14"/>
      <c r="BH456" s="14">
        <v>0.32194193050923198</v>
      </c>
      <c r="BI456" s="14">
        <v>0.42719554409120503</v>
      </c>
      <c r="BJ456" s="14">
        <v>0.29787803259324203</v>
      </c>
      <c r="BK456" s="14"/>
      <c r="BL456" s="14">
        <v>0.35817134854293903</v>
      </c>
      <c r="BM456" s="14">
        <v>0.39242323073298702</v>
      </c>
      <c r="BN456" s="14">
        <v>0.359706591886024</v>
      </c>
      <c r="BO456" s="14">
        <v>0.42336033461731198</v>
      </c>
      <c r="BP456" s="14">
        <v>0.29797441569973099</v>
      </c>
      <c r="BQ456" s="14"/>
      <c r="BR456" s="14">
        <v>0.40963543745867798</v>
      </c>
      <c r="BS456" s="14">
        <v>0.389295390601127</v>
      </c>
      <c r="BT456" s="14">
        <v>0.35658114529242402</v>
      </c>
    </row>
    <row r="457" spans="2:72" x14ac:dyDescent="0.25">
      <c r="B457" t="s">
        <v>274</v>
      </c>
      <c r="C457" s="14">
        <v>0.23282963824737701</v>
      </c>
      <c r="D457" s="14">
        <v>0.223976290660061</v>
      </c>
      <c r="E457" s="14">
        <v>0.241629941038667</v>
      </c>
      <c r="F457" s="14"/>
      <c r="G457" s="14">
        <v>0.26693154580857398</v>
      </c>
      <c r="H457" s="14">
        <v>0.25177567943429402</v>
      </c>
      <c r="I457" s="14">
        <v>0.20273366016897101</v>
      </c>
      <c r="J457" s="14">
        <v>0.17257579660321801</v>
      </c>
      <c r="K457" s="14">
        <v>0.28250345658993098</v>
      </c>
      <c r="L457" s="14">
        <v>0.23546451221749601</v>
      </c>
      <c r="M457" s="14"/>
      <c r="N457" s="14">
        <v>0.17846706801489001</v>
      </c>
      <c r="O457" s="14">
        <v>0.20636707870638399</v>
      </c>
      <c r="P457" s="14">
        <v>0.31244999899159898</v>
      </c>
      <c r="Q457" s="14">
        <v>0.256200034259495</v>
      </c>
      <c r="R457" s="14"/>
      <c r="S457" s="14">
        <v>0.155979166166929</v>
      </c>
      <c r="T457" s="14">
        <v>0.25913710852084598</v>
      </c>
      <c r="U457" s="14">
        <v>0.215563313279375</v>
      </c>
      <c r="V457" s="14">
        <v>0.23111411078222399</v>
      </c>
      <c r="W457" s="14">
        <v>0.219308889025701</v>
      </c>
      <c r="X457" s="14">
        <v>0.344951785642585</v>
      </c>
      <c r="Y457" s="14">
        <v>0.27674508112208901</v>
      </c>
      <c r="Z457" s="14">
        <v>0.272415646878505</v>
      </c>
      <c r="AA457" s="14">
        <v>0.23314543460479001</v>
      </c>
      <c r="AB457" s="14">
        <v>0.20691815189179799</v>
      </c>
      <c r="AC457" s="14">
        <v>0.166508960995911</v>
      </c>
      <c r="AD457" s="14">
        <v>0.144846897113144</v>
      </c>
      <c r="AE457" s="14"/>
      <c r="AF457" s="14">
        <v>0.184590848991316</v>
      </c>
      <c r="AG457" s="14">
        <v>0.28315482575347101</v>
      </c>
      <c r="AH457" s="14">
        <v>0.242539167074903</v>
      </c>
      <c r="AI457" s="14">
        <v>0.27695264588415802</v>
      </c>
      <c r="AJ457" s="14">
        <v>0.28801108220740201</v>
      </c>
      <c r="AK457" s="14">
        <v>0.27842560503562003</v>
      </c>
      <c r="AL457" s="14">
        <v>0.16724763590438699</v>
      </c>
      <c r="AM457" s="14">
        <v>0.18223679313558</v>
      </c>
      <c r="AN457" s="14">
        <v>0.21182748964231801</v>
      </c>
      <c r="AO457" s="14">
        <v>0.34958316625980101</v>
      </c>
      <c r="AP457" s="14">
        <v>0.201786086017511</v>
      </c>
      <c r="AQ457" s="14">
        <v>0.13909046523309501</v>
      </c>
      <c r="AR457" s="14">
        <v>0.148201412085499</v>
      </c>
      <c r="AS457" s="14">
        <v>0.194679515436259</v>
      </c>
      <c r="AT457" s="14">
        <v>0.16558090556882499</v>
      </c>
      <c r="AU457" s="14">
        <v>0.16205125883020299</v>
      </c>
      <c r="AV457" s="14"/>
      <c r="AW457" s="14">
        <v>0.237193919403001</v>
      </c>
      <c r="AX457" s="14">
        <v>0.226807426774007</v>
      </c>
      <c r="AY457" s="14"/>
      <c r="AZ457" s="14">
        <v>0.23194196009107201</v>
      </c>
      <c r="BA457" s="14">
        <v>0.20561818500596499</v>
      </c>
      <c r="BB457" s="14" t="s">
        <v>98</v>
      </c>
      <c r="BC457" s="14">
        <v>0.24805472688142099</v>
      </c>
      <c r="BD457" s="14">
        <v>0.30246458564279599</v>
      </c>
      <c r="BE457" s="14">
        <v>0.245774444616076</v>
      </c>
      <c r="BF457" s="14">
        <v>0.101848832821158</v>
      </c>
      <c r="BG457" s="14"/>
      <c r="BH457" s="14">
        <v>0.248896796569266</v>
      </c>
      <c r="BI457" s="14">
        <v>0.203497002247395</v>
      </c>
      <c r="BJ457" s="14">
        <v>0.29840321196719399</v>
      </c>
      <c r="BK457" s="14"/>
      <c r="BL457" s="14">
        <v>0.224989180517809</v>
      </c>
      <c r="BM457" s="14">
        <v>0.194548505421691</v>
      </c>
      <c r="BN457" s="14">
        <v>0.31188682013253699</v>
      </c>
      <c r="BO457" s="14">
        <v>0</v>
      </c>
      <c r="BP457" s="14">
        <v>0.31028777711238498</v>
      </c>
      <c r="BQ457" s="14"/>
      <c r="BR457" s="14">
        <v>0.19413148946195</v>
      </c>
      <c r="BS457" s="14">
        <v>0.21446129278985299</v>
      </c>
      <c r="BT457" s="14">
        <v>0.23082554153686699</v>
      </c>
    </row>
    <row r="458" spans="2:72" x14ac:dyDescent="0.25">
      <c r="B458" t="s">
        <v>275</v>
      </c>
      <c r="C458" s="14">
        <v>7.9668535635698701E-2</v>
      </c>
      <c r="D458" s="14">
        <v>7.0408956099301201E-2</v>
      </c>
      <c r="E458" s="14">
        <v>8.78493241881977E-2</v>
      </c>
      <c r="F458" s="14"/>
      <c r="G458" s="14">
        <v>6.6979011330492902E-2</v>
      </c>
      <c r="H458" s="14">
        <v>9.16504427517634E-2</v>
      </c>
      <c r="I458" s="14">
        <v>5.4412910864122602E-2</v>
      </c>
      <c r="J458" s="14">
        <v>7.8313895618792304E-2</v>
      </c>
      <c r="K458" s="14">
        <v>4.9265576555012201E-2</v>
      </c>
      <c r="L458" s="14">
        <v>0.11924206493106999</v>
      </c>
      <c r="M458" s="14"/>
      <c r="N458" s="14">
        <v>7.4456529215759196E-2</v>
      </c>
      <c r="O458" s="14">
        <v>8.7464696557224206E-2</v>
      </c>
      <c r="P458" s="14">
        <v>9.8612918777879005E-2</v>
      </c>
      <c r="Q458" s="14">
        <v>6.2617436879477503E-2</v>
      </c>
      <c r="R458" s="14"/>
      <c r="S458" s="14">
        <v>5.12603470493804E-2</v>
      </c>
      <c r="T458" s="14">
        <v>9.3053981855448095E-2</v>
      </c>
      <c r="U458" s="14">
        <v>0.106271040598912</v>
      </c>
      <c r="V458" s="14">
        <v>4.8403487573191802E-2</v>
      </c>
      <c r="W458" s="14">
        <v>7.1236673022564104E-2</v>
      </c>
      <c r="X458" s="14">
        <v>5.4581434009033897E-2</v>
      </c>
      <c r="Y458" s="14">
        <v>7.3592936177091298E-2</v>
      </c>
      <c r="Z458" s="14">
        <v>6.1506039767707202E-2</v>
      </c>
      <c r="AA458" s="14">
        <v>0.129818080089945</v>
      </c>
      <c r="AB458" s="14">
        <v>0.136489822823431</v>
      </c>
      <c r="AC458" s="14">
        <v>0</v>
      </c>
      <c r="AD458" s="14">
        <v>7.2374870353958801E-2</v>
      </c>
      <c r="AE458" s="14"/>
      <c r="AF458" s="14">
        <v>0</v>
      </c>
      <c r="AG458" s="14">
        <v>5.6784101292271599E-2</v>
      </c>
      <c r="AH458" s="14">
        <v>6.1288263495623801E-2</v>
      </c>
      <c r="AI458" s="14">
        <v>4.3484481326725499E-2</v>
      </c>
      <c r="AJ458" s="14">
        <v>0.134483922339212</v>
      </c>
      <c r="AK458" s="14">
        <v>9.2227016475000895E-2</v>
      </c>
      <c r="AL458" s="14">
        <v>7.5832036459429097E-2</v>
      </c>
      <c r="AM458" s="14">
        <v>0.109206057412465</v>
      </c>
      <c r="AN458" s="14">
        <v>0.117881165678262</v>
      </c>
      <c r="AO458" s="14">
        <v>1.6814388927108199E-2</v>
      </c>
      <c r="AP458" s="14">
        <v>7.6237091480238203E-2</v>
      </c>
      <c r="AQ458" s="14">
        <v>7.5915743900120999E-2</v>
      </c>
      <c r="AR458" s="14">
        <v>7.1664015339697601E-2</v>
      </c>
      <c r="AS458" s="14">
        <v>0.108172055106956</v>
      </c>
      <c r="AT458" s="14">
        <v>5.5939418136903098E-2</v>
      </c>
      <c r="AU458" s="14">
        <v>6.1954631751017598E-2</v>
      </c>
      <c r="AV458" s="14"/>
      <c r="AW458" s="14">
        <v>8.3593576634246103E-2</v>
      </c>
      <c r="AX458" s="14">
        <v>7.4252425607032393E-2</v>
      </c>
      <c r="AY458" s="14"/>
      <c r="AZ458" s="14">
        <v>9.7540584556668794E-2</v>
      </c>
      <c r="BA458" s="14">
        <v>8.1404663574374994E-2</v>
      </c>
      <c r="BB458" s="14" t="s">
        <v>98</v>
      </c>
      <c r="BC458" s="14">
        <v>2.9087573966782101E-2</v>
      </c>
      <c r="BD458" s="14">
        <v>9.9601084647684607E-2</v>
      </c>
      <c r="BE458" s="14">
        <v>5.9330903354377601E-2</v>
      </c>
      <c r="BF458" s="14">
        <v>0</v>
      </c>
      <c r="BG458" s="14"/>
      <c r="BH458" s="14">
        <v>9.9962714242617504E-2</v>
      </c>
      <c r="BI458" s="14">
        <v>6.8801702254006697E-2</v>
      </c>
      <c r="BJ458" s="14">
        <v>6.9443803574945007E-2</v>
      </c>
      <c r="BK458" s="14"/>
      <c r="BL458" s="14">
        <v>9.7698320152276599E-2</v>
      </c>
      <c r="BM458" s="14">
        <v>6.1453516561411098E-2</v>
      </c>
      <c r="BN458" s="14">
        <v>5.6539820608621297E-2</v>
      </c>
      <c r="BO458" s="14">
        <v>6.1464806111542002E-2</v>
      </c>
      <c r="BP458" s="14">
        <v>8.9822390832666299E-2</v>
      </c>
      <c r="BQ458" s="14"/>
      <c r="BR458" s="14">
        <v>0.10172252566775999</v>
      </c>
      <c r="BS458" s="14">
        <v>6.51840854813594E-2</v>
      </c>
      <c r="BT458" s="14">
        <v>6.2820435008065695E-2</v>
      </c>
    </row>
    <row r="459" spans="2:72" x14ac:dyDescent="0.25">
      <c r="B459" t="s">
        <v>276</v>
      </c>
      <c r="C459" s="14">
        <v>6.3911399651773004E-2</v>
      </c>
      <c r="D459" s="14">
        <v>8.2207369116696197E-2</v>
      </c>
      <c r="E459" s="14">
        <v>4.5922245380605499E-2</v>
      </c>
      <c r="F459" s="14"/>
      <c r="G459" s="14">
        <v>3.2122280614284703E-2</v>
      </c>
      <c r="H459" s="14">
        <v>1.8943750477032801E-2</v>
      </c>
      <c r="I459" s="14">
        <v>3.9316654301583397E-2</v>
      </c>
      <c r="J459" s="14">
        <v>8.8394032667677994E-2</v>
      </c>
      <c r="K459" s="14">
        <v>0.11198956647139099</v>
      </c>
      <c r="L459" s="14">
        <v>9.0373845040151807E-2</v>
      </c>
      <c r="M459" s="14"/>
      <c r="N459" s="14">
        <v>3.5485913312354699E-2</v>
      </c>
      <c r="O459" s="14">
        <v>6.0103918431183803E-2</v>
      </c>
      <c r="P459" s="14">
        <v>8.3008453652956504E-2</v>
      </c>
      <c r="Q459" s="14">
        <v>7.8260230527598701E-2</v>
      </c>
      <c r="R459" s="14"/>
      <c r="S459" s="14">
        <v>3.4111233114065498E-2</v>
      </c>
      <c r="T459" s="14">
        <v>5.8520266038073802E-2</v>
      </c>
      <c r="U459" s="14">
        <v>8.8415079375885094E-2</v>
      </c>
      <c r="V459" s="14">
        <v>5.6232311044350503E-2</v>
      </c>
      <c r="W459" s="14">
        <v>9.5227244032050601E-2</v>
      </c>
      <c r="X459" s="14">
        <v>8.1740649200584006E-2</v>
      </c>
      <c r="Y459" s="14">
        <v>4.3053123509122E-2</v>
      </c>
      <c r="Z459" s="14">
        <v>0</v>
      </c>
      <c r="AA459" s="14">
        <v>6.4100968628582E-2</v>
      </c>
      <c r="AB459" s="14">
        <v>0.11020886569958201</v>
      </c>
      <c r="AC459" s="14">
        <v>9.0756352262987394E-2</v>
      </c>
      <c r="AD459" s="14">
        <v>0</v>
      </c>
      <c r="AE459" s="14"/>
      <c r="AF459" s="14">
        <v>0</v>
      </c>
      <c r="AG459" s="14">
        <v>9.2425178378214706E-2</v>
      </c>
      <c r="AH459" s="14">
        <v>6.61938445115796E-2</v>
      </c>
      <c r="AI459" s="14">
        <v>6.4518877258264107E-2</v>
      </c>
      <c r="AJ459" s="14">
        <v>8.7479593685167903E-2</v>
      </c>
      <c r="AK459" s="14">
        <v>3.9394950820895697E-2</v>
      </c>
      <c r="AL459" s="14">
        <v>4.1589416962699001E-2</v>
      </c>
      <c r="AM459" s="14">
        <v>6.0676094983244E-2</v>
      </c>
      <c r="AN459" s="14">
        <v>5.8460280933233501E-2</v>
      </c>
      <c r="AO459" s="14">
        <v>0.10567854818957501</v>
      </c>
      <c r="AP459" s="14">
        <v>4.1618893116908501E-2</v>
      </c>
      <c r="AQ459" s="14">
        <v>5.71925776238651E-2</v>
      </c>
      <c r="AR459" s="14">
        <v>7.1863449142418295E-2</v>
      </c>
      <c r="AS459" s="14">
        <v>0.10764180722868</v>
      </c>
      <c r="AT459" s="14">
        <v>3.8705488671394402E-2</v>
      </c>
      <c r="AU459" s="14">
        <v>5.2585701047570897E-2</v>
      </c>
      <c r="AV459" s="14"/>
      <c r="AW459" s="14">
        <v>6.5642593569011004E-2</v>
      </c>
      <c r="AX459" s="14">
        <v>6.1522549002776199E-2</v>
      </c>
      <c r="AY459" s="14"/>
      <c r="AZ459" s="14">
        <v>9.6419816004822204E-2</v>
      </c>
      <c r="BA459" s="14">
        <v>4.0918367452821097E-2</v>
      </c>
      <c r="BB459" s="14" t="s">
        <v>98</v>
      </c>
      <c r="BC459" s="14">
        <v>8.1603419249355796E-2</v>
      </c>
      <c r="BD459" s="14">
        <v>3.0263393274865099E-2</v>
      </c>
      <c r="BE459" s="14">
        <v>3.87507185804171E-2</v>
      </c>
      <c r="BF459" s="14">
        <v>0.14978932896726699</v>
      </c>
      <c r="BG459" s="14"/>
      <c r="BH459" s="14">
        <v>0.124244580719056</v>
      </c>
      <c r="BI459" s="14">
        <v>2.1429880858216999E-2</v>
      </c>
      <c r="BJ459" s="14">
        <v>5.2450937162035298E-2</v>
      </c>
      <c r="BK459" s="14"/>
      <c r="BL459" s="14">
        <v>9.5683508043071894E-2</v>
      </c>
      <c r="BM459" s="14">
        <v>4.13275540907466E-2</v>
      </c>
      <c r="BN459" s="14">
        <v>1.0390497992815601E-2</v>
      </c>
      <c r="BO459" s="14">
        <v>0.174177024334873</v>
      </c>
      <c r="BP459" s="14">
        <v>6.2271207043634001E-2</v>
      </c>
      <c r="BQ459" s="14"/>
      <c r="BR459" s="14">
        <v>8.4933885697819705E-2</v>
      </c>
      <c r="BS459" s="14">
        <v>3.97273384414078E-2</v>
      </c>
      <c r="BT459" s="14">
        <v>4.7960542936079598E-2</v>
      </c>
    </row>
    <row r="460" spans="2:72" x14ac:dyDescent="0.25">
      <c r="B460" t="s">
        <v>117</v>
      </c>
      <c r="C460" s="14">
        <v>6.3747329770995703E-2</v>
      </c>
      <c r="D460" s="14">
        <v>5.2877617117618798E-2</v>
      </c>
      <c r="E460" s="14">
        <v>7.5444811273959994E-2</v>
      </c>
      <c r="F460" s="14"/>
      <c r="G460" s="14">
        <v>5.4740024893428399E-2</v>
      </c>
      <c r="H460" s="14">
        <v>7.5290874991769396E-2</v>
      </c>
      <c r="I460" s="14">
        <v>7.4313141848865005E-2</v>
      </c>
      <c r="J460" s="14">
        <v>7.8932639751269296E-2</v>
      </c>
      <c r="K460" s="14">
        <v>3.8018586435572398E-2</v>
      </c>
      <c r="L460" s="14">
        <v>5.6638267599341999E-2</v>
      </c>
      <c r="M460" s="14"/>
      <c r="N460" s="14">
        <v>3.3711199211771903E-2</v>
      </c>
      <c r="O460" s="14">
        <v>6.5400304908462201E-2</v>
      </c>
      <c r="P460" s="14">
        <v>5.4297469676008597E-2</v>
      </c>
      <c r="Q460" s="14">
        <v>0.104250575466709</v>
      </c>
      <c r="R460" s="14"/>
      <c r="S460" s="14">
        <v>0.106455329150334</v>
      </c>
      <c r="T460" s="14">
        <v>5.0704256628704598E-2</v>
      </c>
      <c r="U460" s="14">
        <v>5.0419176223376098E-2</v>
      </c>
      <c r="V460" s="14">
        <v>0.10043820789065699</v>
      </c>
      <c r="W460" s="14">
        <v>2.3417304389118699E-2</v>
      </c>
      <c r="X460" s="14">
        <v>1.0368738537302901E-2</v>
      </c>
      <c r="Y460" s="14">
        <v>4.3252153957154302E-2</v>
      </c>
      <c r="Z460" s="14">
        <v>0.12522072552991301</v>
      </c>
      <c r="AA460" s="14">
        <v>3.8737196846646303E-2</v>
      </c>
      <c r="AB460" s="14">
        <v>4.6621206876606099E-2</v>
      </c>
      <c r="AC460" s="14">
        <v>0.18271529377104001</v>
      </c>
      <c r="AD460" s="14">
        <v>0</v>
      </c>
      <c r="AE460" s="14"/>
      <c r="AF460" s="14">
        <v>0.19891768497142401</v>
      </c>
      <c r="AG460" s="14">
        <v>8.9548101806925004E-2</v>
      </c>
      <c r="AH460" s="14">
        <v>0.105247450685739</v>
      </c>
      <c r="AI460" s="14">
        <v>9.2409312878390701E-2</v>
      </c>
      <c r="AJ460" s="14">
        <v>9.6133244876247095E-2</v>
      </c>
      <c r="AK460" s="14">
        <v>6.8184972774125996E-2</v>
      </c>
      <c r="AL460" s="14">
        <v>4.1851860121199798E-2</v>
      </c>
      <c r="AM460" s="14">
        <v>3.7425240434607897E-2</v>
      </c>
      <c r="AN460" s="14">
        <v>3.4768081903032898E-2</v>
      </c>
      <c r="AO460" s="14">
        <v>0</v>
      </c>
      <c r="AP460" s="14">
        <v>3.4523883667722903E-2</v>
      </c>
      <c r="AQ460" s="14">
        <v>1.53293342835024E-2</v>
      </c>
      <c r="AR460" s="14">
        <v>6.5799066784825E-2</v>
      </c>
      <c r="AS460" s="14">
        <v>0</v>
      </c>
      <c r="AT460" s="14">
        <v>0</v>
      </c>
      <c r="AU460" s="14">
        <v>5.3726236421988198E-2</v>
      </c>
      <c r="AV460" s="14"/>
      <c r="AW460" s="14">
        <v>5.5728302957223697E-2</v>
      </c>
      <c r="AX460" s="14">
        <v>7.4812674454602296E-2</v>
      </c>
      <c r="AY460" s="14"/>
      <c r="AZ460" s="14">
        <v>5.9351554418237799E-2</v>
      </c>
      <c r="BA460" s="14">
        <v>6.1828833025705701E-2</v>
      </c>
      <c r="BB460" s="14" t="s">
        <v>98</v>
      </c>
      <c r="BC460" s="14">
        <v>5.84048727416831E-2</v>
      </c>
      <c r="BD460" s="14">
        <v>6.5459128005652095E-2</v>
      </c>
      <c r="BE460" s="14">
        <v>7.8380425197525194E-2</v>
      </c>
      <c r="BF460" s="14">
        <v>0</v>
      </c>
      <c r="BG460" s="14"/>
      <c r="BH460" s="14">
        <v>5.8581230992425903E-2</v>
      </c>
      <c r="BI460" s="14">
        <v>5.8236304079612403E-2</v>
      </c>
      <c r="BJ460" s="14">
        <v>8.6459445366869794E-2</v>
      </c>
      <c r="BK460" s="14"/>
      <c r="BL460" s="14">
        <v>3.7502317204944201E-2</v>
      </c>
      <c r="BM460" s="14">
        <v>8.4547689196291395E-2</v>
      </c>
      <c r="BN460" s="14">
        <v>0.103450887731494</v>
      </c>
      <c r="BO460" s="14">
        <v>0.172123931700017</v>
      </c>
      <c r="BP460" s="14">
        <v>6.3783912725373801E-2</v>
      </c>
      <c r="BQ460" s="14"/>
      <c r="BR460" s="14">
        <v>1.6841688664505E-2</v>
      </c>
      <c r="BS460" s="14">
        <v>6.9091127361688806E-2</v>
      </c>
      <c r="BT460" s="14">
        <v>8.0064780442875502E-2</v>
      </c>
    </row>
    <row r="461" spans="2:72" x14ac:dyDescent="0.2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row>
    <row r="462" spans="2:72" x14ac:dyDescent="0.25">
      <c r="B462" s="6" t="s">
        <v>278</v>
      </c>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row>
    <row r="463" spans="2:72" x14ac:dyDescent="0.25">
      <c r="B463" s="23" t="s">
        <v>261</v>
      </c>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row>
    <row r="464" spans="2:72" x14ac:dyDescent="0.25">
      <c r="B464" t="s">
        <v>272</v>
      </c>
      <c r="C464" s="14">
        <v>0.233189862828133</v>
      </c>
      <c r="D464" s="14">
        <v>0.230105291133818</v>
      </c>
      <c r="E464" s="14">
        <v>0.23701705102596601</v>
      </c>
      <c r="F464" s="14"/>
      <c r="G464" s="14">
        <v>0.22297498824533901</v>
      </c>
      <c r="H464" s="14">
        <v>0.222813181517202</v>
      </c>
      <c r="I464" s="14">
        <v>0.237909734550907</v>
      </c>
      <c r="J464" s="14">
        <v>0.22862373396153199</v>
      </c>
      <c r="K464" s="14">
        <v>0.23710878961232201</v>
      </c>
      <c r="L464" s="14">
        <v>0.246018998883965</v>
      </c>
      <c r="M464" s="14"/>
      <c r="N464" s="14">
        <v>0.31057151968553498</v>
      </c>
      <c r="O464" s="14">
        <v>0.197414076216993</v>
      </c>
      <c r="P464" s="14">
        <v>0.18158890467892799</v>
      </c>
      <c r="Q464" s="14">
        <v>0.24240296943798201</v>
      </c>
      <c r="R464" s="14"/>
      <c r="S464" s="14">
        <v>0.20068268828396199</v>
      </c>
      <c r="T464" s="14">
        <v>0.22773913804537099</v>
      </c>
      <c r="U464" s="14">
        <v>0.22631164323764699</v>
      </c>
      <c r="V464" s="14">
        <v>0.25331091176288401</v>
      </c>
      <c r="W464" s="14">
        <v>0.212092748213277</v>
      </c>
      <c r="X464" s="14">
        <v>0.20113271964538601</v>
      </c>
      <c r="Y464" s="14">
        <v>0.22038024925913099</v>
      </c>
      <c r="Z464" s="14">
        <v>0.20714040939422701</v>
      </c>
      <c r="AA464" s="14">
        <v>0.346975294226471</v>
      </c>
      <c r="AB464" s="14">
        <v>0.19703284609311</v>
      </c>
      <c r="AC464" s="14">
        <v>0.25352703210810601</v>
      </c>
      <c r="AD464" s="14">
        <v>0.26090696634729399</v>
      </c>
      <c r="AE464" s="14"/>
      <c r="AF464" s="14">
        <v>8.6774374673774093E-2</v>
      </c>
      <c r="AG464" s="14">
        <v>0.282923891649288</v>
      </c>
      <c r="AH464" s="14">
        <v>0.23295072626122501</v>
      </c>
      <c r="AI464" s="14">
        <v>0.26705323948458598</v>
      </c>
      <c r="AJ464" s="14">
        <v>0.20054256777659199</v>
      </c>
      <c r="AK464" s="14">
        <v>0.16675481379943599</v>
      </c>
      <c r="AL464" s="14">
        <v>0.21910330394659899</v>
      </c>
      <c r="AM464" s="14">
        <v>0.28233848722476101</v>
      </c>
      <c r="AN464" s="14">
        <v>0.19234284335909299</v>
      </c>
      <c r="AO464" s="14">
        <v>0.273878705379625</v>
      </c>
      <c r="AP464" s="14">
        <v>0.28057543322379402</v>
      </c>
      <c r="AQ464" s="14">
        <v>0.239282173803367</v>
      </c>
      <c r="AR464" s="14">
        <v>0.234525461310294</v>
      </c>
      <c r="AS464" s="14">
        <v>0.28670704424833898</v>
      </c>
      <c r="AT464" s="14">
        <v>0.469596544118562</v>
      </c>
      <c r="AU464" s="14">
        <v>0.24467825315491701</v>
      </c>
      <c r="AV464" s="14"/>
      <c r="AW464" s="14">
        <v>0.230129107618813</v>
      </c>
      <c r="AX464" s="14">
        <v>0.23705805058789101</v>
      </c>
      <c r="AY464" s="14"/>
      <c r="AZ464" s="14">
        <v>0.25876614762838401</v>
      </c>
      <c r="BA464" s="14">
        <v>0.21965765389501599</v>
      </c>
      <c r="BB464" s="14" t="s">
        <v>98</v>
      </c>
      <c r="BC464" s="14">
        <v>0.20994385195329801</v>
      </c>
      <c r="BD464" s="14">
        <v>0.22597434124781099</v>
      </c>
      <c r="BE464" s="14">
        <v>0.23283112839368</v>
      </c>
      <c r="BF464" s="14">
        <v>0.12298257638393099</v>
      </c>
      <c r="BG464" s="14"/>
      <c r="BH464" s="14">
        <v>0.22594668714636401</v>
      </c>
      <c r="BI464" s="14">
        <v>0.25324363807963501</v>
      </c>
      <c r="BJ464" s="14">
        <v>0.21820620235877</v>
      </c>
      <c r="BK464" s="14"/>
      <c r="BL464" s="14">
        <v>0.205728271773782</v>
      </c>
      <c r="BM464" s="14">
        <v>0.26638259642794898</v>
      </c>
      <c r="BN464" s="14">
        <v>0.27847082595533601</v>
      </c>
      <c r="BO464" s="14">
        <v>0.11615893919925201</v>
      </c>
      <c r="BP464" s="14">
        <v>0.16432920001304699</v>
      </c>
      <c r="BQ464" s="14"/>
      <c r="BR464" s="14">
        <v>0.18232498600133701</v>
      </c>
      <c r="BS464" s="14">
        <v>0.26606346380294599</v>
      </c>
      <c r="BT464" s="14">
        <v>0.23588359744933801</v>
      </c>
    </row>
    <row r="465" spans="2:72" x14ac:dyDescent="0.25">
      <c r="B465" t="s">
        <v>273</v>
      </c>
      <c r="C465" s="14">
        <v>0.37599120964591798</v>
      </c>
      <c r="D465" s="14">
        <v>0.37075339995673301</v>
      </c>
      <c r="E465" s="14">
        <v>0.38030437669288297</v>
      </c>
      <c r="F465" s="14"/>
      <c r="G465" s="14">
        <v>0.452642264708773</v>
      </c>
      <c r="H465" s="14">
        <v>0.42631117229684101</v>
      </c>
      <c r="I465" s="14">
        <v>0.39216504261083002</v>
      </c>
      <c r="J465" s="14">
        <v>0.32097002625363802</v>
      </c>
      <c r="K465" s="14">
        <v>0.32400374444115898</v>
      </c>
      <c r="L465" s="14">
        <v>0.35180189301537601</v>
      </c>
      <c r="M465" s="14"/>
      <c r="N465" s="14">
        <v>0.32456808006628801</v>
      </c>
      <c r="O465" s="14">
        <v>0.41103583884470501</v>
      </c>
      <c r="P465" s="14">
        <v>0.41218552501091998</v>
      </c>
      <c r="Q465" s="14">
        <v>0.35920414557415797</v>
      </c>
      <c r="R465" s="14"/>
      <c r="S465" s="14">
        <v>0.45924950132120501</v>
      </c>
      <c r="T465" s="14">
        <v>0.331220092757397</v>
      </c>
      <c r="U465" s="14">
        <v>0.38219287037531702</v>
      </c>
      <c r="V465" s="14">
        <v>0.34325204325421499</v>
      </c>
      <c r="W465" s="14">
        <v>0.40346757372272601</v>
      </c>
      <c r="X465" s="14">
        <v>0.37019180618827902</v>
      </c>
      <c r="Y465" s="14">
        <v>0.37922527010072798</v>
      </c>
      <c r="Z465" s="14">
        <v>0.40886953075746302</v>
      </c>
      <c r="AA465" s="14">
        <v>0.34588860740355198</v>
      </c>
      <c r="AB465" s="14">
        <v>0.38081950735758202</v>
      </c>
      <c r="AC465" s="14">
        <v>0.42493136301065498</v>
      </c>
      <c r="AD465" s="14">
        <v>0.188241096865647</v>
      </c>
      <c r="AE465" s="14"/>
      <c r="AF465" s="14">
        <v>0.55403598990851799</v>
      </c>
      <c r="AG465" s="14">
        <v>0.29273385181399397</v>
      </c>
      <c r="AH465" s="14">
        <v>0.318223637719796</v>
      </c>
      <c r="AI465" s="14">
        <v>0.43311015886371101</v>
      </c>
      <c r="AJ465" s="14">
        <v>0.34392549665294803</v>
      </c>
      <c r="AK465" s="14">
        <v>0.47019795639652801</v>
      </c>
      <c r="AL465" s="14">
        <v>0.32631866852605101</v>
      </c>
      <c r="AM465" s="14">
        <v>0.38966641710757</v>
      </c>
      <c r="AN465" s="14">
        <v>0.35973792548163602</v>
      </c>
      <c r="AO465" s="14">
        <v>0.33154662607938101</v>
      </c>
      <c r="AP465" s="14">
        <v>0.29186951944468398</v>
      </c>
      <c r="AQ465" s="14">
        <v>0.49423281919094503</v>
      </c>
      <c r="AR465" s="14">
        <v>0.29816138106822099</v>
      </c>
      <c r="AS465" s="14">
        <v>0.45607765752889601</v>
      </c>
      <c r="AT465" s="14">
        <v>0.298874023499685</v>
      </c>
      <c r="AU465" s="14">
        <v>0.51647725427514402</v>
      </c>
      <c r="AV465" s="14"/>
      <c r="AW465" s="14">
        <v>0.37306311515310198</v>
      </c>
      <c r="AX465" s="14">
        <v>0.379691740561307</v>
      </c>
      <c r="AY465" s="14"/>
      <c r="AZ465" s="14">
        <v>0.31980736855942199</v>
      </c>
      <c r="BA465" s="14">
        <v>0.44036523774779401</v>
      </c>
      <c r="BB465" s="14" t="s">
        <v>98</v>
      </c>
      <c r="BC465" s="14">
        <v>0.37926790750337702</v>
      </c>
      <c r="BD465" s="14">
        <v>0.33733886658840101</v>
      </c>
      <c r="BE465" s="14">
        <v>0.40274572448114898</v>
      </c>
      <c r="BF465" s="14">
        <v>0.40695291404040002</v>
      </c>
      <c r="BG465" s="14"/>
      <c r="BH465" s="14">
        <v>0.31950347797705703</v>
      </c>
      <c r="BI465" s="14">
        <v>0.42532553205953</v>
      </c>
      <c r="BJ465" s="14">
        <v>0.306768151666657</v>
      </c>
      <c r="BK465" s="14"/>
      <c r="BL465" s="14">
        <v>0.362745640119084</v>
      </c>
      <c r="BM465" s="14">
        <v>0.40090228090802599</v>
      </c>
      <c r="BN465" s="14">
        <v>0.40455055160099401</v>
      </c>
      <c r="BO465" s="14">
        <v>0.29293216889582202</v>
      </c>
      <c r="BP465" s="14">
        <v>0.364872528864983</v>
      </c>
      <c r="BQ465" s="14"/>
      <c r="BR465" s="14">
        <v>0.37376051410563699</v>
      </c>
      <c r="BS465" s="14">
        <v>0.39388119862239401</v>
      </c>
      <c r="BT465" s="14">
        <v>0.50069124273763799</v>
      </c>
    </row>
    <row r="466" spans="2:72" x14ac:dyDescent="0.25">
      <c r="B466" t="s">
        <v>274</v>
      </c>
      <c r="C466" s="14">
        <v>0.218735440374452</v>
      </c>
      <c r="D466" s="14">
        <v>0.23457680441522299</v>
      </c>
      <c r="E466" s="14">
        <v>0.20473407624610801</v>
      </c>
      <c r="F466" s="14"/>
      <c r="G466" s="14">
        <v>0.20256077497954</v>
      </c>
      <c r="H466" s="14">
        <v>0.197536416383751</v>
      </c>
      <c r="I466" s="14">
        <v>0.18252617147039599</v>
      </c>
      <c r="J466" s="14">
        <v>0.24950998933978699</v>
      </c>
      <c r="K466" s="14">
        <v>0.25679400257861201</v>
      </c>
      <c r="L466" s="14">
        <v>0.224583429885825</v>
      </c>
      <c r="M466" s="14"/>
      <c r="N466" s="14">
        <v>0.211240382244194</v>
      </c>
      <c r="O466" s="14">
        <v>0.20385662914942301</v>
      </c>
      <c r="P466" s="14">
        <v>0.240691905128672</v>
      </c>
      <c r="Q466" s="14">
        <v>0.22084146139609101</v>
      </c>
      <c r="R466" s="14"/>
      <c r="S466" s="14">
        <v>0.229743894664281</v>
      </c>
      <c r="T466" s="14">
        <v>0.26929050840262297</v>
      </c>
      <c r="U466" s="14">
        <v>0.18776901904835999</v>
      </c>
      <c r="V466" s="14">
        <v>0.211725142947888</v>
      </c>
      <c r="W466" s="14">
        <v>0.232090881823933</v>
      </c>
      <c r="X466" s="14">
        <v>0.274635580574286</v>
      </c>
      <c r="Y466" s="14">
        <v>0.21447000926283999</v>
      </c>
      <c r="Z466" s="14">
        <v>0.175563096073169</v>
      </c>
      <c r="AA466" s="14">
        <v>0.14982891040721899</v>
      </c>
      <c r="AB466" s="14">
        <v>0.25237690756723202</v>
      </c>
      <c r="AC466" s="14">
        <v>5.7266591549049797E-2</v>
      </c>
      <c r="AD466" s="14">
        <v>0.30932783294827898</v>
      </c>
      <c r="AE466" s="14"/>
      <c r="AF466" s="14">
        <v>0.18928502607129</v>
      </c>
      <c r="AG466" s="14">
        <v>0.184354022258017</v>
      </c>
      <c r="AH466" s="14">
        <v>0.219781962339336</v>
      </c>
      <c r="AI466" s="14">
        <v>0.12591530306566301</v>
      </c>
      <c r="AJ466" s="14">
        <v>0.28405987248063103</v>
      </c>
      <c r="AK466" s="14">
        <v>0.213957224799528</v>
      </c>
      <c r="AL466" s="14">
        <v>0.26193700190255698</v>
      </c>
      <c r="AM466" s="14">
        <v>0.171906061702575</v>
      </c>
      <c r="AN466" s="14">
        <v>0.34874558900394698</v>
      </c>
      <c r="AO466" s="14">
        <v>0.26193070489245102</v>
      </c>
      <c r="AP466" s="14">
        <v>0.22010327854473999</v>
      </c>
      <c r="AQ466" s="14">
        <v>0.11447151568092701</v>
      </c>
      <c r="AR466" s="14">
        <v>0.28282254630164499</v>
      </c>
      <c r="AS466" s="14">
        <v>0.20714898577138099</v>
      </c>
      <c r="AT466" s="14">
        <v>0.19198597940596501</v>
      </c>
      <c r="AU466" s="14">
        <v>9.2821860127092398E-2</v>
      </c>
      <c r="AV466" s="14"/>
      <c r="AW466" s="14">
        <v>0.22865353984130499</v>
      </c>
      <c r="AX466" s="14">
        <v>0.20620092900911</v>
      </c>
      <c r="AY466" s="14"/>
      <c r="AZ466" s="14">
        <v>0.23791210248436401</v>
      </c>
      <c r="BA466" s="14">
        <v>0.20987807110444001</v>
      </c>
      <c r="BB466" s="14" t="s">
        <v>98</v>
      </c>
      <c r="BC466" s="14">
        <v>0.194595762962643</v>
      </c>
      <c r="BD466" s="14">
        <v>0.25826180124065101</v>
      </c>
      <c r="BE466" s="14">
        <v>0.184967315436146</v>
      </c>
      <c r="BF466" s="14">
        <v>0.261257493882392</v>
      </c>
      <c r="BG466" s="14"/>
      <c r="BH466" s="14">
        <v>0.25147288784917399</v>
      </c>
      <c r="BI466" s="14">
        <v>0.19076784713369599</v>
      </c>
      <c r="BJ466" s="14">
        <v>0.234429056173246</v>
      </c>
      <c r="BK466" s="14"/>
      <c r="BL466" s="14">
        <v>0.226297792579982</v>
      </c>
      <c r="BM466" s="14">
        <v>0.19217546207703201</v>
      </c>
      <c r="BN466" s="14">
        <v>0.13958423304923001</v>
      </c>
      <c r="BO466" s="14">
        <v>0.21737776538794301</v>
      </c>
      <c r="BP466" s="14">
        <v>0.26317475844752802</v>
      </c>
      <c r="BQ466" s="14"/>
      <c r="BR466" s="14">
        <v>0.248631201998742</v>
      </c>
      <c r="BS466" s="14">
        <v>0.191354527699131</v>
      </c>
      <c r="BT466" s="14">
        <v>0.15440116406468299</v>
      </c>
    </row>
    <row r="467" spans="2:72" x14ac:dyDescent="0.25">
      <c r="B467" t="s">
        <v>275</v>
      </c>
      <c r="C467" s="14">
        <v>6.5089385648563897E-2</v>
      </c>
      <c r="D467" s="14">
        <v>6.6328778057541504E-2</v>
      </c>
      <c r="E467" s="14">
        <v>6.4185466734367397E-2</v>
      </c>
      <c r="F467" s="14"/>
      <c r="G467" s="14">
        <v>4.9388234026881202E-2</v>
      </c>
      <c r="H467" s="14">
        <v>5.2519648496757998E-2</v>
      </c>
      <c r="I467" s="14">
        <v>6.5711043705625E-2</v>
      </c>
      <c r="J467" s="14">
        <v>6.9904972183790007E-2</v>
      </c>
      <c r="K467" s="14">
        <v>8.4273160985955803E-2</v>
      </c>
      <c r="L467" s="14">
        <v>6.8005079080409703E-2</v>
      </c>
      <c r="M467" s="14"/>
      <c r="N467" s="14">
        <v>7.9344598733675401E-2</v>
      </c>
      <c r="O467" s="14">
        <v>7.4203793369768997E-2</v>
      </c>
      <c r="P467" s="14">
        <v>5.9214032649079103E-2</v>
      </c>
      <c r="Q467" s="14">
        <v>4.8242835043933598E-2</v>
      </c>
      <c r="R467" s="14"/>
      <c r="S467" s="14">
        <v>3.9588465216175303E-2</v>
      </c>
      <c r="T467" s="14">
        <v>7.1056897353038995E-2</v>
      </c>
      <c r="U467" s="14">
        <v>8.1824990333804401E-2</v>
      </c>
      <c r="V467" s="14">
        <v>7.0365089791007807E-2</v>
      </c>
      <c r="W467" s="14">
        <v>4.7708302105294503E-2</v>
      </c>
      <c r="X467" s="14">
        <v>4.4426704044377402E-2</v>
      </c>
      <c r="Y467" s="14">
        <v>7.4584136762858605E-2</v>
      </c>
      <c r="Z467" s="14">
        <v>5.1445323669314202E-2</v>
      </c>
      <c r="AA467" s="14">
        <v>6.4293443318026999E-2</v>
      </c>
      <c r="AB467" s="14">
        <v>6.3386523253289001E-2</v>
      </c>
      <c r="AC467" s="14">
        <v>0.119231388804623</v>
      </c>
      <c r="AD467" s="14">
        <v>0.104341941542914</v>
      </c>
      <c r="AE467" s="14"/>
      <c r="AF467" s="14">
        <v>0</v>
      </c>
      <c r="AG467" s="14">
        <v>7.8399529506294405E-2</v>
      </c>
      <c r="AH467" s="14">
        <v>0.112535435819153</v>
      </c>
      <c r="AI467" s="14">
        <v>6.0986679215669998E-2</v>
      </c>
      <c r="AJ467" s="14">
        <v>6.3626197446108201E-2</v>
      </c>
      <c r="AK467" s="14">
        <v>5.34666456040769E-2</v>
      </c>
      <c r="AL467" s="14">
        <v>0.13102047550693</v>
      </c>
      <c r="AM467" s="14">
        <v>5.2848862625712797E-2</v>
      </c>
      <c r="AN467" s="14">
        <v>2.4751389750670101E-2</v>
      </c>
      <c r="AO467" s="14">
        <v>5.2142228555473097E-2</v>
      </c>
      <c r="AP467" s="14">
        <v>0.108951052358965</v>
      </c>
      <c r="AQ467" s="14">
        <v>3.4089132416229101E-2</v>
      </c>
      <c r="AR467" s="14">
        <v>4.3462067379157997E-2</v>
      </c>
      <c r="AS467" s="14">
        <v>5.00663124513838E-2</v>
      </c>
      <c r="AT467" s="14">
        <v>0</v>
      </c>
      <c r="AU467" s="14">
        <v>5.41959712617111E-2</v>
      </c>
      <c r="AV467" s="14"/>
      <c r="AW467" s="14">
        <v>5.9351421486044303E-2</v>
      </c>
      <c r="AX467" s="14">
        <v>7.2341034742163093E-2</v>
      </c>
      <c r="AY467" s="14"/>
      <c r="AZ467" s="14">
        <v>7.1166685440931396E-2</v>
      </c>
      <c r="BA467" s="14">
        <v>6.4715191343181794E-2</v>
      </c>
      <c r="BB467" s="14" t="s">
        <v>98</v>
      </c>
      <c r="BC467" s="14">
        <v>6.8258399044302198E-2</v>
      </c>
      <c r="BD467" s="14">
        <v>4.9541081983913E-2</v>
      </c>
      <c r="BE467" s="14">
        <v>6.4043118934357504E-2</v>
      </c>
      <c r="BF467" s="14">
        <v>0</v>
      </c>
      <c r="BG467" s="14"/>
      <c r="BH467" s="14">
        <v>8.9553313433564194E-2</v>
      </c>
      <c r="BI467" s="14">
        <v>4.6183243941713498E-2</v>
      </c>
      <c r="BJ467" s="14">
        <v>6.5715745461548097E-2</v>
      </c>
      <c r="BK467" s="14"/>
      <c r="BL467" s="14">
        <v>9.8179467958977501E-2</v>
      </c>
      <c r="BM467" s="14">
        <v>5.3703101968612298E-2</v>
      </c>
      <c r="BN467" s="14">
        <v>6.5677933471064195E-2</v>
      </c>
      <c r="BO467" s="14">
        <v>0.13458267923120101</v>
      </c>
      <c r="BP467" s="14">
        <v>4.8250019093393999E-2</v>
      </c>
      <c r="BQ467" s="14"/>
      <c r="BR467" s="14">
        <v>7.9744059717417104E-2</v>
      </c>
      <c r="BS467" s="14">
        <v>5.8632643375865802E-2</v>
      </c>
      <c r="BT467" s="14">
        <v>4.8700731287613201E-2</v>
      </c>
    </row>
    <row r="468" spans="2:72" x14ac:dyDescent="0.25">
      <c r="B468" t="s">
        <v>276</v>
      </c>
      <c r="C468" s="14">
        <v>5.8459014737134898E-2</v>
      </c>
      <c r="D468" s="14">
        <v>6.38190895571666E-2</v>
      </c>
      <c r="E468" s="14">
        <v>5.3659438276054398E-2</v>
      </c>
      <c r="F468" s="14"/>
      <c r="G468" s="14">
        <v>0</v>
      </c>
      <c r="H468" s="14">
        <v>3.3252661635916198E-2</v>
      </c>
      <c r="I468" s="14">
        <v>6.6004264604736504E-2</v>
      </c>
      <c r="J468" s="14">
        <v>9.6200376102694496E-2</v>
      </c>
      <c r="K468" s="14">
        <v>6.4868013862404095E-2</v>
      </c>
      <c r="L468" s="14">
        <v>7.6537933019382498E-2</v>
      </c>
      <c r="M468" s="14"/>
      <c r="N468" s="14">
        <v>6.1219058587468497E-2</v>
      </c>
      <c r="O468" s="14">
        <v>5.4621705030810201E-2</v>
      </c>
      <c r="P468" s="14">
        <v>6.7677588657546098E-2</v>
      </c>
      <c r="Q468" s="14">
        <v>5.1860471986362802E-2</v>
      </c>
      <c r="R468" s="14"/>
      <c r="S468" s="14">
        <v>2.35066425694451E-2</v>
      </c>
      <c r="T468" s="14">
        <v>5.76673314119426E-2</v>
      </c>
      <c r="U468" s="14">
        <v>7.2639676877495896E-2</v>
      </c>
      <c r="V468" s="14">
        <v>8.0163826616995407E-2</v>
      </c>
      <c r="W468" s="14">
        <v>4.4240824386739999E-2</v>
      </c>
      <c r="X468" s="14">
        <v>6.4893320113748806E-2</v>
      </c>
      <c r="Y468" s="14">
        <v>7.4930056743521906E-2</v>
      </c>
      <c r="Z468" s="14">
        <v>5.5367742795953599E-2</v>
      </c>
      <c r="AA468" s="14">
        <v>5.4291659140865402E-2</v>
      </c>
      <c r="AB468" s="14">
        <v>6.01948301944265E-2</v>
      </c>
      <c r="AC468" s="14">
        <v>8.6171086794077797E-2</v>
      </c>
      <c r="AD468" s="14">
        <v>7.1067016463668295E-2</v>
      </c>
      <c r="AE468" s="14"/>
      <c r="AF468" s="14">
        <v>9.1974486249284698E-2</v>
      </c>
      <c r="AG468" s="14">
        <v>4.4917140770624302E-2</v>
      </c>
      <c r="AH468" s="14">
        <v>3.47850693659707E-2</v>
      </c>
      <c r="AI468" s="14">
        <v>6.1571829072107703E-2</v>
      </c>
      <c r="AJ468" s="14">
        <v>4.66094729513509E-2</v>
      </c>
      <c r="AK468" s="14">
        <v>7.5550766312673101E-2</v>
      </c>
      <c r="AL468" s="14">
        <v>4.9828722487803401E-2</v>
      </c>
      <c r="AM468" s="14">
        <v>3.9788478978889201E-2</v>
      </c>
      <c r="AN468" s="14">
        <v>7.4422252404653805E-2</v>
      </c>
      <c r="AO468" s="14">
        <v>0</v>
      </c>
      <c r="AP468" s="14">
        <v>8.6274469003610701E-2</v>
      </c>
      <c r="AQ468" s="14">
        <v>0.10336743900025799</v>
      </c>
      <c r="AR468" s="14">
        <v>0.113958671018282</v>
      </c>
      <c r="AS468" s="14">
        <v>0</v>
      </c>
      <c r="AT468" s="14">
        <v>3.9543452975787999E-2</v>
      </c>
      <c r="AU468" s="14">
        <v>6.0270237129829499E-2</v>
      </c>
      <c r="AV468" s="14"/>
      <c r="AW468" s="14">
        <v>6.80578888088956E-2</v>
      </c>
      <c r="AX468" s="14">
        <v>4.6327940981614898E-2</v>
      </c>
      <c r="AY468" s="14"/>
      <c r="AZ468" s="14">
        <v>8.4167378833137796E-2</v>
      </c>
      <c r="BA468" s="14">
        <v>5.02188056576627E-2</v>
      </c>
      <c r="BB468" s="14" t="s">
        <v>98</v>
      </c>
      <c r="BC468" s="14">
        <v>3.01560880363884E-2</v>
      </c>
      <c r="BD468" s="14">
        <v>3.2680458773036797E-2</v>
      </c>
      <c r="BE468" s="14">
        <v>5.9203369244529E-2</v>
      </c>
      <c r="BF468" s="14">
        <v>0</v>
      </c>
      <c r="BG468" s="14"/>
      <c r="BH468" s="14">
        <v>8.9711843119899007E-2</v>
      </c>
      <c r="BI468" s="14">
        <v>3.9505822963613997E-2</v>
      </c>
      <c r="BJ468" s="14">
        <v>5.5531208248830503E-2</v>
      </c>
      <c r="BK468" s="14"/>
      <c r="BL468" s="14">
        <v>8.6338194383329903E-2</v>
      </c>
      <c r="BM468" s="14">
        <v>2.7517681338647799E-2</v>
      </c>
      <c r="BN468" s="14">
        <v>8.7918075128306905E-2</v>
      </c>
      <c r="BO468" s="14">
        <v>0.23894844728578399</v>
      </c>
      <c r="BP468" s="14">
        <v>5.5463942056010199E-2</v>
      </c>
      <c r="BQ468" s="14"/>
      <c r="BR468" s="14">
        <v>9.6314387656237205E-2</v>
      </c>
      <c r="BS468" s="14">
        <v>4.2824856626255098E-2</v>
      </c>
      <c r="BT468" s="14">
        <v>0</v>
      </c>
    </row>
    <row r="469" spans="2:72" x14ac:dyDescent="0.25">
      <c r="B469" t="s">
        <v>117</v>
      </c>
      <c r="C469" s="14">
        <v>4.8535086765798201E-2</v>
      </c>
      <c r="D469" s="14">
        <v>3.4416636879518701E-2</v>
      </c>
      <c r="E469" s="14">
        <v>6.0099591024621403E-2</v>
      </c>
      <c r="F469" s="14"/>
      <c r="G469" s="14">
        <v>7.2433738039467496E-2</v>
      </c>
      <c r="H469" s="14">
        <v>6.75669196695316E-2</v>
      </c>
      <c r="I469" s="14">
        <v>5.5683743057505897E-2</v>
      </c>
      <c r="J469" s="14">
        <v>3.4790902158559102E-2</v>
      </c>
      <c r="K469" s="14">
        <v>3.2952288519546999E-2</v>
      </c>
      <c r="L469" s="14">
        <v>3.3052666115041499E-2</v>
      </c>
      <c r="M469" s="14"/>
      <c r="N469" s="14">
        <v>1.30563606828389E-2</v>
      </c>
      <c r="O469" s="14">
        <v>5.8867957388299502E-2</v>
      </c>
      <c r="P469" s="14">
        <v>3.8642043874854502E-2</v>
      </c>
      <c r="Q469" s="14">
        <v>7.7448116561473102E-2</v>
      </c>
      <c r="R469" s="14"/>
      <c r="S469" s="14">
        <v>4.7228807944930701E-2</v>
      </c>
      <c r="T469" s="14">
        <v>4.3026032029627001E-2</v>
      </c>
      <c r="U469" s="14">
        <v>4.9261800127375202E-2</v>
      </c>
      <c r="V469" s="14">
        <v>4.1182985627009797E-2</v>
      </c>
      <c r="W469" s="14">
        <v>6.0399669748029503E-2</v>
      </c>
      <c r="X469" s="14">
        <v>4.4719869433922102E-2</v>
      </c>
      <c r="Y469" s="14">
        <v>3.6410277870920701E-2</v>
      </c>
      <c r="Z469" s="14">
        <v>0.101613897309873</v>
      </c>
      <c r="AA469" s="14">
        <v>3.8722085503865702E-2</v>
      </c>
      <c r="AB469" s="14">
        <v>4.6189385534360299E-2</v>
      </c>
      <c r="AC469" s="14">
        <v>5.8872537733488398E-2</v>
      </c>
      <c r="AD469" s="14">
        <v>6.6115145832198297E-2</v>
      </c>
      <c r="AE469" s="14"/>
      <c r="AF469" s="14">
        <v>7.7930123097132806E-2</v>
      </c>
      <c r="AG469" s="14">
        <v>0.116671564001782</v>
      </c>
      <c r="AH469" s="14">
        <v>8.1723168494519299E-2</v>
      </c>
      <c r="AI469" s="14">
        <v>5.1362790298262302E-2</v>
      </c>
      <c r="AJ469" s="14">
        <v>6.1236392692369801E-2</v>
      </c>
      <c r="AK469" s="14">
        <v>2.00725930877583E-2</v>
      </c>
      <c r="AL469" s="14">
        <v>1.17918276300588E-2</v>
      </c>
      <c r="AM469" s="14">
        <v>6.3451692360492806E-2</v>
      </c>
      <c r="AN469" s="14">
        <v>0</v>
      </c>
      <c r="AO469" s="14">
        <v>8.0501735093070306E-2</v>
      </c>
      <c r="AP469" s="14">
        <v>1.22262474242072E-2</v>
      </c>
      <c r="AQ469" s="14">
        <v>1.45569199082741E-2</v>
      </c>
      <c r="AR469" s="14">
        <v>2.7069872922399499E-2</v>
      </c>
      <c r="AS469" s="14">
        <v>0</v>
      </c>
      <c r="AT469" s="14">
        <v>0</v>
      </c>
      <c r="AU469" s="14">
        <v>3.15564240513053E-2</v>
      </c>
      <c r="AV469" s="14"/>
      <c r="AW469" s="14">
        <v>4.0744927091839897E-2</v>
      </c>
      <c r="AX469" s="14">
        <v>5.8380304117913201E-2</v>
      </c>
      <c r="AY469" s="14"/>
      <c r="AZ469" s="14">
        <v>2.8180317053761301E-2</v>
      </c>
      <c r="BA469" s="14">
        <v>1.5165040251905799E-2</v>
      </c>
      <c r="BB469" s="14" t="s">
        <v>98</v>
      </c>
      <c r="BC469" s="14">
        <v>0.11777799049999101</v>
      </c>
      <c r="BD469" s="14">
        <v>9.6203450166186893E-2</v>
      </c>
      <c r="BE469" s="14">
        <v>5.62093435101386E-2</v>
      </c>
      <c r="BF469" s="14">
        <v>0.208807015693277</v>
      </c>
      <c r="BG469" s="14"/>
      <c r="BH469" s="14">
        <v>2.3811790473941899E-2</v>
      </c>
      <c r="BI469" s="14">
        <v>4.49739158218109E-2</v>
      </c>
      <c r="BJ469" s="14">
        <v>0.11934963609094899</v>
      </c>
      <c r="BK469" s="14"/>
      <c r="BL469" s="14">
        <v>2.07106331848451E-2</v>
      </c>
      <c r="BM469" s="14">
        <v>5.9318877279732299E-2</v>
      </c>
      <c r="BN469" s="14">
        <v>2.37983807950694E-2</v>
      </c>
      <c r="BO469" s="14">
        <v>0</v>
      </c>
      <c r="BP469" s="14">
        <v>0.103909551525037</v>
      </c>
      <c r="BQ469" s="14"/>
      <c r="BR469" s="14">
        <v>1.92248505206295E-2</v>
      </c>
      <c r="BS469" s="14">
        <v>4.72433098734076E-2</v>
      </c>
      <c r="BT469" s="14">
        <v>6.0323264460728498E-2</v>
      </c>
    </row>
    <row r="470" spans="2:72" x14ac:dyDescent="0.25">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row>
    <row r="471" spans="2:72" x14ac:dyDescent="0.25">
      <c r="B471" s="6" t="s">
        <v>279</v>
      </c>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row>
    <row r="472" spans="2:72" x14ac:dyDescent="0.25">
      <c r="B472" s="23" t="s">
        <v>96</v>
      </c>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row>
    <row r="473" spans="2:72" x14ac:dyDescent="0.25">
      <c r="B473" t="s">
        <v>58</v>
      </c>
      <c r="C473" s="14">
        <v>0.67220404082284702</v>
      </c>
      <c r="D473" s="14">
        <v>0.61492397732454096</v>
      </c>
      <c r="E473" s="14">
        <v>0.72798010701506899</v>
      </c>
      <c r="F473" s="14"/>
      <c r="G473" s="14">
        <v>0.61116519885023701</v>
      </c>
      <c r="H473" s="14">
        <v>0.63908726604687305</v>
      </c>
      <c r="I473" s="14">
        <v>0.63202147091138305</v>
      </c>
      <c r="J473" s="14">
        <v>0.690818360385962</v>
      </c>
      <c r="K473" s="14">
        <v>0.70803043470269</v>
      </c>
      <c r="L473" s="14">
        <v>0.733640637370502</v>
      </c>
      <c r="M473" s="14"/>
      <c r="N473" s="14">
        <v>0.74249845597436204</v>
      </c>
      <c r="O473" s="14">
        <v>0.66379037658364803</v>
      </c>
      <c r="P473" s="14">
        <v>0.65167937101227802</v>
      </c>
      <c r="Q473" s="14">
        <v>0.62418638006016602</v>
      </c>
      <c r="R473" s="14"/>
      <c r="S473" s="14">
        <v>0.61998252602785697</v>
      </c>
      <c r="T473" s="14">
        <v>0.72743461896365602</v>
      </c>
      <c r="U473" s="14">
        <v>0.71609092298424704</v>
      </c>
      <c r="V473" s="14">
        <v>0.66998685584018502</v>
      </c>
      <c r="W473" s="14">
        <v>0.66346764111203305</v>
      </c>
      <c r="X473" s="14">
        <v>0.63669007594011295</v>
      </c>
      <c r="Y473" s="14">
        <v>0.68029977618264703</v>
      </c>
      <c r="Z473" s="14">
        <v>0.70526819576458</v>
      </c>
      <c r="AA473" s="14">
        <v>0.65298386801028097</v>
      </c>
      <c r="AB473" s="14">
        <v>0.67741958346811204</v>
      </c>
      <c r="AC473" s="14">
        <v>0.67106600379177705</v>
      </c>
      <c r="AD473" s="14">
        <v>0.68411075499171303</v>
      </c>
      <c r="AE473" s="14"/>
      <c r="AF473" s="14">
        <v>0.50757287755369995</v>
      </c>
      <c r="AG473" s="14">
        <v>0.56950249993721302</v>
      </c>
      <c r="AH473" s="14">
        <v>0.63384458620415896</v>
      </c>
      <c r="AI473" s="14">
        <v>0.68712929896643604</v>
      </c>
      <c r="AJ473" s="14">
        <v>0.66509845527315303</v>
      </c>
      <c r="AK473" s="14">
        <v>0.69834207415737104</v>
      </c>
      <c r="AL473" s="14">
        <v>0.70416278012419398</v>
      </c>
      <c r="AM473" s="14">
        <v>0.64493591795463701</v>
      </c>
      <c r="AN473" s="14">
        <v>0.68290693190622698</v>
      </c>
      <c r="AO473" s="14">
        <v>0.69521260214901404</v>
      </c>
      <c r="AP473" s="14">
        <v>0.73464365878140403</v>
      </c>
      <c r="AQ473" s="14">
        <v>0.71755501290093304</v>
      </c>
      <c r="AR473" s="14">
        <v>0.67563208734608604</v>
      </c>
      <c r="AS473" s="14">
        <v>0.74957638772056701</v>
      </c>
      <c r="AT473" s="14">
        <v>0.71960923797689202</v>
      </c>
      <c r="AU473" s="14">
        <v>0.621144001144458</v>
      </c>
      <c r="AV473" s="14"/>
      <c r="AW473" s="14">
        <v>0.71484689763921505</v>
      </c>
      <c r="AX473" s="14">
        <v>0.61580895589857798</v>
      </c>
      <c r="AY473" s="14"/>
      <c r="AZ473" s="14">
        <v>0.70445125195658798</v>
      </c>
      <c r="BA473" s="14">
        <v>0.67834829802577001</v>
      </c>
      <c r="BB473" s="14" t="s">
        <v>98</v>
      </c>
      <c r="BC473" s="14">
        <v>0.68429540010729595</v>
      </c>
      <c r="BD473" s="14">
        <v>0.63688612813315904</v>
      </c>
      <c r="BE473" s="14">
        <v>0.64182459486985599</v>
      </c>
      <c r="BF473" s="14">
        <v>0.50057144907569395</v>
      </c>
      <c r="BG473" s="14"/>
      <c r="BH473" s="14">
        <v>0.68489309602273996</v>
      </c>
      <c r="BI473" s="14">
        <v>0.70044891507857299</v>
      </c>
      <c r="BJ473" s="14">
        <v>0.57227330691085199</v>
      </c>
      <c r="BK473" s="14"/>
      <c r="BL473" s="14">
        <v>0.70554273302132797</v>
      </c>
      <c r="BM473" s="14">
        <v>0.68501440757195298</v>
      </c>
      <c r="BN473" s="14">
        <v>0.65587645600189104</v>
      </c>
      <c r="BO473" s="14">
        <v>0.66910598110026498</v>
      </c>
      <c r="BP473" s="14">
        <v>0.56585910453412902</v>
      </c>
      <c r="BQ473" s="14"/>
      <c r="BR473" s="14">
        <v>0.67036366478374598</v>
      </c>
      <c r="BS473" s="14">
        <v>0.69035490034840497</v>
      </c>
      <c r="BT473" s="14">
        <v>0.69883459510225698</v>
      </c>
    </row>
    <row r="474" spans="2:72" x14ac:dyDescent="0.25">
      <c r="B474" t="s">
        <v>59</v>
      </c>
      <c r="C474" s="14">
        <v>0.28759739407852403</v>
      </c>
      <c r="D474" s="14">
        <v>0.335789753683222</v>
      </c>
      <c r="E474" s="14">
        <v>0.241433785834337</v>
      </c>
      <c r="F474" s="14"/>
      <c r="G474" s="14">
        <v>0.326241785681114</v>
      </c>
      <c r="H474" s="14">
        <v>0.30689062630706698</v>
      </c>
      <c r="I474" s="14">
        <v>0.31653135344727801</v>
      </c>
      <c r="J474" s="14">
        <v>0.282614477018656</v>
      </c>
      <c r="K474" s="14">
        <v>0.27004037439807099</v>
      </c>
      <c r="L474" s="14">
        <v>0.23825170622296901</v>
      </c>
      <c r="M474" s="14"/>
      <c r="N474" s="14">
        <v>0.234169793610358</v>
      </c>
      <c r="O474" s="14">
        <v>0.30376143303103997</v>
      </c>
      <c r="P474" s="14">
        <v>0.30705524153590702</v>
      </c>
      <c r="Q474" s="14">
        <v>0.30959264374970902</v>
      </c>
      <c r="R474" s="14"/>
      <c r="S474" s="14">
        <v>0.34290651750693601</v>
      </c>
      <c r="T474" s="14">
        <v>0.24886461111562799</v>
      </c>
      <c r="U474" s="14">
        <v>0.26124093141399002</v>
      </c>
      <c r="V474" s="14">
        <v>0.27264585853366802</v>
      </c>
      <c r="W474" s="14">
        <v>0.29928555337423202</v>
      </c>
      <c r="X474" s="14">
        <v>0.29551847940304898</v>
      </c>
      <c r="Y474" s="14">
        <v>0.28769856175512298</v>
      </c>
      <c r="Z474" s="14">
        <v>0.22659525734980801</v>
      </c>
      <c r="AA474" s="14">
        <v>0.32667433761964199</v>
      </c>
      <c r="AB474" s="14">
        <v>0.26903487585918701</v>
      </c>
      <c r="AC474" s="14">
        <v>0.26425456672724501</v>
      </c>
      <c r="AD474" s="14">
        <v>0.29355739230872002</v>
      </c>
      <c r="AE474" s="14"/>
      <c r="AF474" s="14">
        <v>0.44186645231156202</v>
      </c>
      <c r="AG474" s="14">
        <v>0.35531724542155102</v>
      </c>
      <c r="AH474" s="14">
        <v>0.33685344116292198</v>
      </c>
      <c r="AI474" s="14">
        <v>0.23130690104881199</v>
      </c>
      <c r="AJ474" s="14">
        <v>0.30152922905505802</v>
      </c>
      <c r="AK474" s="14">
        <v>0.24458040563231301</v>
      </c>
      <c r="AL474" s="14">
        <v>0.26952832625636902</v>
      </c>
      <c r="AM474" s="14">
        <v>0.31414474829123801</v>
      </c>
      <c r="AN474" s="14">
        <v>0.31709306809377302</v>
      </c>
      <c r="AO474" s="14">
        <v>0.25737919949329702</v>
      </c>
      <c r="AP474" s="14">
        <v>0.25817508658766197</v>
      </c>
      <c r="AQ474" s="14">
        <v>0.24182065824583199</v>
      </c>
      <c r="AR474" s="14">
        <v>0.287002064574713</v>
      </c>
      <c r="AS474" s="14">
        <v>0.25042361227943299</v>
      </c>
      <c r="AT474" s="14">
        <v>0.28039076202310798</v>
      </c>
      <c r="AU474" s="14">
        <v>0.36445170817515898</v>
      </c>
      <c r="AV474" s="14"/>
      <c r="AW474" s="14">
        <v>0.25967443533263301</v>
      </c>
      <c r="AX474" s="14">
        <v>0.32452544598162503</v>
      </c>
      <c r="AY474" s="14"/>
      <c r="AZ474" s="14">
        <v>0.26286109048559603</v>
      </c>
      <c r="BA474" s="14">
        <v>0.28457526545721101</v>
      </c>
      <c r="BB474" s="14" t="s">
        <v>98</v>
      </c>
      <c r="BC474" s="14">
        <v>0.29765755154245499</v>
      </c>
      <c r="BD474" s="14">
        <v>0.319242950933537</v>
      </c>
      <c r="BE474" s="14">
        <v>0.294874882903016</v>
      </c>
      <c r="BF474" s="14">
        <v>0.47569518022741403</v>
      </c>
      <c r="BG474" s="14"/>
      <c r="BH474" s="14">
        <v>0.28566385877954897</v>
      </c>
      <c r="BI474" s="14">
        <v>0.26048540591015801</v>
      </c>
      <c r="BJ474" s="14">
        <v>0.36986793355495801</v>
      </c>
      <c r="BK474" s="14"/>
      <c r="BL474" s="14">
        <v>0.26053158689378297</v>
      </c>
      <c r="BM474" s="14">
        <v>0.278841867719479</v>
      </c>
      <c r="BN474" s="14">
        <v>0.29741396469841103</v>
      </c>
      <c r="BO474" s="14">
        <v>0.28599322971183699</v>
      </c>
      <c r="BP474" s="14">
        <v>0.37897248983624998</v>
      </c>
      <c r="BQ474" s="14"/>
      <c r="BR474" s="14">
        <v>0.30176073863866698</v>
      </c>
      <c r="BS474" s="14">
        <v>0.26983227894242401</v>
      </c>
      <c r="BT474" s="14">
        <v>0.27471644697194603</v>
      </c>
    </row>
    <row r="475" spans="2:72" x14ac:dyDescent="0.25">
      <c r="B475" t="s">
        <v>92</v>
      </c>
      <c r="C475" s="14">
        <v>4.0198565098629603E-2</v>
      </c>
      <c r="D475" s="14">
        <v>4.9286268992237203E-2</v>
      </c>
      <c r="E475" s="14">
        <v>3.0586107150594299E-2</v>
      </c>
      <c r="F475" s="14"/>
      <c r="G475" s="14">
        <v>6.2593015468649205E-2</v>
      </c>
      <c r="H475" s="14">
        <v>5.4022107646059997E-2</v>
      </c>
      <c r="I475" s="14">
        <v>5.1447175641338903E-2</v>
      </c>
      <c r="J475" s="14">
        <v>2.6567162595382401E-2</v>
      </c>
      <c r="K475" s="14">
        <v>2.1929190899239E-2</v>
      </c>
      <c r="L475" s="14">
        <v>2.8107656406529201E-2</v>
      </c>
      <c r="M475" s="14"/>
      <c r="N475" s="14">
        <v>2.3331750415279701E-2</v>
      </c>
      <c r="O475" s="14">
        <v>3.2448190385311902E-2</v>
      </c>
      <c r="P475" s="14">
        <v>4.1265387451815398E-2</v>
      </c>
      <c r="Q475" s="14">
        <v>6.6220976190124806E-2</v>
      </c>
      <c r="R475" s="14"/>
      <c r="S475" s="14">
        <v>3.7110956465206797E-2</v>
      </c>
      <c r="T475" s="14">
        <v>2.37007699207166E-2</v>
      </c>
      <c r="U475" s="14">
        <v>2.2668145601761999E-2</v>
      </c>
      <c r="V475" s="14">
        <v>5.7367285626146798E-2</v>
      </c>
      <c r="W475" s="14">
        <v>3.7246805513735201E-2</v>
      </c>
      <c r="X475" s="14">
        <v>6.7791444656838007E-2</v>
      </c>
      <c r="Y475" s="14">
        <v>3.2001662062229798E-2</v>
      </c>
      <c r="Z475" s="14">
        <v>6.8136546885611798E-2</v>
      </c>
      <c r="AA475" s="14">
        <v>2.0341794370077E-2</v>
      </c>
      <c r="AB475" s="14">
        <v>5.3545540672700703E-2</v>
      </c>
      <c r="AC475" s="14">
        <v>6.4679429480977699E-2</v>
      </c>
      <c r="AD475" s="14">
        <v>2.2331852699567101E-2</v>
      </c>
      <c r="AE475" s="14"/>
      <c r="AF475" s="14">
        <v>5.0560670134738597E-2</v>
      </c>
      <c r="AG475" s="14">
        <v>7.5180254641235705E-2</v>
      </c>
      <c r="AH475" s="14">
        <v>2.9301972632918699E-2</v>
      </c>
      <c r="AI475" s="14">
        <v>8.1563799984751606E-2</v>
      </c>
      <c r="AJ475" s="14">
        <v>3.3372315671788298E-2</v>
      </c>
      <c r="AK475" s="14">
        <v>5.7077520210315501E-2</v>
      </c>
      <c r="AL475" s="14">
        <v>2.63088936194368E-2</v>
      </c>
      <c r="AM475" s="14">
        <v>4.0919333754124397E-2</v>
      </c>
      <c r="AN475" s="14">
        <v>0</v>
      </c>
      <c r="AO475" s="14">
        <v>4.7408198357688898E-2</v>
      </c>
      <c r="AP475" s="14">
        <v>7.1812546309348102E-3</v>
      </c>
      <c r="AQ475" s="14">
        <v>4.0624328853234998E-2</v>
      </c>
      <c r="AR475" s="14">
        <v>3.7365848079201E-2</v>
      </c>
      <c r="AS475" s="14">
        <v>0</v>
      </c>
      <c r="AT475" s="14">
        <v>0</v>
      </c>
      <c r="AU475" s="14">
        <v>1.44042906803835E-2</v>
      </c>
      <c r="AV475" s="14"/>
      <c r="AW475" s="14">
        <v>2.5478667028152501E-2</v>
      </c>
      <c r="AX475" s="14">
        <v>5.9665598119796603E-2</v>
      </c>
      <c r="AY475" s="14"/>
      <c r="AZ475" s="14">
        <v>3.2687657557816503E-2</v>
      </c>
      <c r="BA475" s="14">
        <v>3.7076436517019397E-2</v>
      </c>
      <c r="BB475" s="14" t="s">
        <v>98</v>
      </c>
      <c r="BC475" s="14">
        <v>1.8047048350248798E-2</v>
      </c>
      <c r="BD475" s="14">
        <v>4.3870920933303997E-2</v>
      </c>
      <c r="BE475" s="14">
        <v>6.3300522227128606E-2</v>
      </c>
      <c r="BF475" s="14">
        <v>2.3733370696891801E-2</v>
      </c>
      <c r="BG475" s="14"/>
      <c r="BH475" s="14">
        <v>2.9443045197711602E-2</v>
      </c>
      <c r="BI475" s="14">
        <v>3.9065679011269602E-2</v>
      </c>
      <c r="BJ475" s="14">
        <v>5.7858759534190299E-2</v>
      </c>
      <c r="BK475" s="14"/>
      <c r="BL475" s="14">
        <v>3.3925680084889401E-2</v>
      </c>
      <c r="BM475" s="14">
        <v>3.6143724708567797E-2</v>
      </c>
      <c r="BN475" s="14">
        <v>4.6709579299697997E-2</v>
      </c>
      <c r="BO475" s="14">
        <v>4.4900789187897999E-2</v>
      </c>
      <c r="BP475" s="14">
        <v>5.5168405629621498E-2</v>
      </c>
      <c r="BQ475" s="14"/>
      <c r="BR475" s="14">
        <v>2.7875596577587099E-2</v>
      </c>
      <c r="BS475" s="14">
        <v>3.9812820709171498E-2</v>
      </c>
      <c r="BT475" s="14">
        <v>2.6448957925796601E-2</v>
      </c>
    </row>
    <row r="476" spans="2:72" x14ac:dyDescent="0.25">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row>
    <row r="477" spans="2:72" x14ac:dyDescent="0.25">
      <c r="B477" s="6" t="s">
        <v>288</v>
      </c>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row>
    <row r="478" spans="2:72" x14ac:dyDescent="0.25">
      <c r="B478" s="23" t="s">
        <v>289</v>
      </c>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row>
    <row r="479" spans="2:72" x14ac:dyDescent="0.25">
      <c r="B479" t="s">
        <v>280</v>
      </c>
      <c r="C479" s="14">
        <v>0.50105499683780597</v>
      </c>
      <c r="D479" s="14">
        <v>0.54590859299863703</v>
      </c>
      <c r="E479" s="14">
        <v>0.46737745270123199</v>
      </c>
      <c r="F479" s="14"/>
      <c r="G479" s="14">
        <v>0.40869512515949302</v>
      </c>
      <c r="H479" s="14">
        <v>0.370197233557783</v>
      </c>
      <c r="I479" s="14">
        <v>0.43244361069149101</v>
      </c>
      <c r="J479" s="14">
        <v>0.50635717441376604</v>
      </c>
      <c r="K479" s="14">
        <v>0.59937131044394898</v>
      </c>
      <c r="L479" s="14">
        <v>0.62566584644484302</v>
      </c>
      <c r="M479" s="14"/>
      <c r="N479" s="14">
        <v>0.57109943168866895</v>
      </c>
      <c r="O479" s="14">
        <v>0.52807293214205697</v>
      </c>
      <c r="P479" s="14">
        <v>0.455815613027301</v>
      </c>
      <c r="Q479" s="14">
        <v>0.42712042804484501</v>
      </c>
      <c r="R479" s="14"/>
      <c r="S479" s="14">
        <v>0.55012160246631703</v>
      </c>
      <c r="T479" s="14">
        <v>0.546220399841996</v>
      </c>
      <c r="U479" s="14">
        <v>0.51171375111128103</v>
      </c>
      <c r="V479" s="14">
        <v>0.55585166065091396</v>
      </c>
      <c r="W479" s="14">
        <v>0.48294725571720998</v>
      </c>
      <c r="X479" s="14">
        <v>0.474204838334844</v>
      </c>
      <c r="Y479" s="14">
        <v>0.44942174144001901</v>
      </c>
      <c r="Z479" s="14">
        <v>0.40670625857588999</v>
      </c>
      <c r="AA479" s="14">
        <v>0.48009659146917499</v>
      </c>
      <c r="AB479" s="14">
        <v>0.51073018816264004</v>
      </c>
      <c r="AC479" s="14">
        <v>0.39804795341563998</v>
      </c>
      <c r="AD479" s="14">
        <v>0.48874606672816201</v>
      </c>
      <c r="AE479" s="14"/>
      <c r="AF479" s="14">
        <v>0.66852586762869404</v>
      </c>
      <c r="AG479" s="14">
        <v>0.55637234516301703</v>
      </c>
      <c r="AH479" s="14">
        <v>0.416872891216994</v>
      </c>
      <c r="AI479" s="14">
        <v>0.43257893703449102</v>
      </c>
      <c r="AJ479" s="14">
        <v>0.45722832016477499</v>
      </c>
      <c r="AK479" s="14">
        <v>0.51389036382446995</v>
      </c>
      <c r="AL479" s="14">
        <v>0.52786259417716097</v>
      </c>
      <c r="AM479" s="14">
        <v>0.60338492651597098</v>
      </c>
      <c r="AN479" s="14">
        <v>0.581738820405033</v>
      </c>
      <c r="AO479" s="14">
        <v>0.49496503336764702</v>
      </c>
      <c r="AP479" s="14">
        <v>0.39930131594623203</v>
      </c>
      <c r="AQ479" s="14">
        <v>0.45906257206387002</v>
      </c>
      <c r="AR479" s="14">
        <v>0.499555857558451</v>
      </c>
      <c r="AS479" s="14">
        <v>0.57339156966109095</v>
      </c>
      <c r="AT479" s="14">
        <v>0.69615868770740397</v>
      </c>
      <c r="AU479" s="14">
        <v>0.51556033604339402</v>
      </c>
      <c r="AV479" s="14"/>
      <c r="AW479" s="14">
        <v>0.51568074027766297</v>
      </c>
      <c r="AX479" s="14">
        <v>0.47860170868966501</v>
      </c>
      <c r="AY479" s="14"/>
      <c r="AZ479" s="14">
        <v>0.59359642766293397</v>
      </c>
      <c r="BA479" s="14">
        <v>0.46615684203711899</v>
      </c>
      <c r="BB479" s="14" t="s">
        <v>98</v>
      </c>
      <c r="BC479" s="14">
        <v>0.42535995898599699</v>
      </c>
      <c r="BD479" s="14">
        <v>0.38969299846067201</v>
      </c>
      <c r="BE479" s="14">
        <v>0.46150214501443398</v>
      </c>
      <c r="BF479" s="14">
        <v>0.418074836197665</v>
      </c>
      <c r="BG479" s="14"/>
      <c r="BH479" s="14">
        <v>0.53146201624761003</v>
      </c>
      <c r="BI479" s="14">
        <v>0.48646987431171002</v>
      </c>
      <c r="BJ479" s="14">
        <v>0.544752745874726</v>
      </c>
      <c r="BK479" s="14"/>
      <c r="BL479" s="14">
        <v>0.56128360028352198</v>
      </c>
      <c r="BM479" s="14">
        <v>0.45701914374945002</v>
      </c>
      <c r="BN479" s="14">
        <v>0.50481032936441195</v>
      </c>
      <c r="BO479" s="14">
        <v>0.57550162251599601</v>
      </c>
      <c r="BP479" s="14">
        <v>0.52868690331507195</v>
      </c>
      <c r="BQ479" s="14"/>
      <c r="BR479" s="14">
        <v>0.599603226845139</v>
      </c>
      <c r="BS479" s="14">
        <v>0.44327024043019703</v>
      </c>
      <c r="BT479" s="14">
        <v>0.56810738494860602</v>
      </c>
    </row>
    <row r="480" spans="2:72" x14ac:dyDescent="0.25">
      <c r="B480" t="s">
        <v>281</v>
      </c>
      <c r="C480" s="14">
        <v>0.43649208424753999</v>
      </c>
      <c r="D480" s="14">
        <v>0.45318575840938802</v>
      </c>
      <c r="E480" s="14">
        <v>0.42451917456654797</v>
      </c>
      <c r="F480" s="14"/>
      <c r="G480" s="14">
        <v>0.39153664466587101</v>
      </c>
      <c r="H480" s="14">
        <v>0.320547736385424</v>
      </c>
      <c r="I480" s="14">
        <v>0.34266261623116201</v>
      </c>
      <c r="J480" s="14">
        <v>0.47626941066373302</v>
      </c>
      <c r="K480" s="14">
        <v>0.47889774940387297</v>
      </c>
      <c r="L480" s="14">
        <v>0.55160281162219804</v>
      </c>
      <c r="M480" s="14"/>
      <c r="N480" s="14">
        <v>0.42885400547449098</v>
      </c>
      <c r="O480" s="14">
        <v>0.45191603278967202</v>
      </c>
      <c r="P480" s="14">
        <v>0.43398355866648702</v>
      </c>
      <c r="Q480" s="14">
        <v>0.432198406236459</v>
      </c>
      <c r="R480" s="14"/>
      <c r="S480" s="14">
        <v>0.42576450095813601</v>
      </c>
      <c r="T480" s="14">
        <v>0.49105958559977098</v>
      </c>
      <c r="U480" s="14">
        <v>0.417882303364777</v>
      </c>
      <c r="V480" s="14">
        <v>0.39837481542095099</v>
      </c>
      <c r="W480" s="14">
        <v>0.47391290235211397</v>
      </c>
      <c r="X480" s="14">
        <v>0.42214977379389301</v>
      </c>
      <c r="Y480" s="14">
        <v>0.49831197171645097</v>
      </c>
      <c r="Z480" s="14">
        <v>0.48626582520163403</v>
      </c>
      <c r="AA480" s="14">
        <v>0.31366144494464099</v>
      </c>
      <c r="AB480" s="14">
        <v>0.48725402661631501</v>
      </c>
      <c r="AC480" s="14">
        <v>0.45278572067151501</v>
      </c>
      <c r="AD480" s="14">
        <v>0.36896372391771898</v>
      </c>
      <c r="AE480" s="14"/>
      <c r="AF480" s="14">
        <v>0.89723175578195202</v>
      </c>
      <c r="AG480" s="14">
        <v>0.42148409959962901</v>
      </c>
      <c r="AH480" s="14">
        <v>0.48126948671266401</v>
      </c>
      <c r="AI480" s="14">
        <v>0.44730940629544003</v>
      </c>
      <c r="AJ480" s="14">
        <v>0.42997693543830601</v>
      </c>
      <c r="AK480" s="14">
        <v>0.386447060141764</v>
      </c>
      <c r="AL480" s="14">
        <v>0.45301838672535499</v>
      </c>
      <c r="AM480" s="14">
        <v>0.42281915626237498</v>
      </c>
      <c r="AN480" s="14">
        <v>0.43147620401810599</v>
      </c>
      <c r="AO480" s="14">
        <v>0.43169247891673901</v>
      </c>
      <c r="AP480" s="14">
        <v>0.46095591547807702</v>
      </c>
      <c r="AQ480" s="14">
        <v>0.38847634771684603</v>
      </c>
      <c r="AR480" s="14">
        <v>0.48316480561752601</v>
      </c>
      <c r="AS480" s="14">
        <v>0.48101288377639501</v>
      </c>
      <c r="AT480" s="14">
        <v>0.44079158181572697</v>
      </c>
      <c r="AU480" s="14">
        <v>0.33411561750651297</v>
      </c>
      <c r="AV480" s="14"/>
      <c r="AW480" s="14">
        <v>0.437845293899563</v>
      </c>
      <c r="AX480" s="14">
        <v>0.434414650962411</v>
      </c>
      <c r="AY480" s="14"/>
      <c r="AZ480" s="14">
        <v>0.52827382166910197</v>
      </c>
      <c r="BA480" s="14">
        <v>0.396233438924252</v>
      </c>
      <c r="BB480" s="14" t="s">
        <v>98</v>
      </c>
      <c r="BC480" s="14">
        <v>0.41813646042073799</v>
      </c>
      <c r="BD480" s="14">
        <v>0.37361858175099899</v>
      </c>
      <c r="BE480" s="14">
        <v>0.34950434648096701</v>
      </c>
      <c r="BF480" s="14">
        <v>0.55344879453898999</v>
      </c>
      <c r="BG480" s="14"/>
      <c r="BH480" s="14">
        <v>0.483612497594613</v>
      </c>
      <c r="BI480" s="14">
        <v>0.41995650833888998</v>
      </c>
      <c r="BJ480" s="14">
        <v>0.40244291062676502</v>
      </c>
      <c r="BK480" s="14"/>
      <c r="BL480" s="14">
        <v>0.48280086205440498</v>
      </c>
      <c r="BM480" s="14">
        <v>0.40573349974335099</v>
      </c>
      <c r="BN480" s="14">
        <v>0.410673549121993</v>
      </c>
      <c r="BO480" s="14">
        <v>0.46919315167930398</v>
      </c>
      <c r="BP480" s="14">
        <v>0.42022502532033301</v>
      </c>
      <c r="BQ480" s="14"/>
      <c r="BR480" s="14">
        <v>0.453161181569258</v>
      </c>
      <c r="BS480" s="14">
        <v>0.45132127262447203</v>
      </c>
      <c r="BT480" s="14">
        <v>0.431026543251465</v>
      </c>
    </row>
    <row r="481" spans="2:72" x14ac:dyDescent="0.25">
      <c r="B481" t="s">
        <v>282</v>
      </c>
      <c r="C481" s="14">
        <v>0.37168107749137402</v>
      </c>
      <c r="D481" s="14">
        <v>0.30198242983791501</v>
      </c>
      <c r="E481" s="14">
        <v>0.42780495476999397</v>
      </c>
      <c r="F481" s="14"/>
      <c r="G481" s="14">
        <v>0.63430996548817498</v>
      </c>
      <c r="H481" s="14">
        <v>0.53424941855761598</v>
      </c>
      <c r="I481" s="14">
        <v>0.483207462855402</v>
      </c>
      <c r="J481" s="14">
        <v>0.37242861027728102</v>
      </c>
      <c r="K481" s="14">
        <v>0.192500853343545</v>
      </c>
      <c r="L481" s="14">
        <v>0.14706516628704699</v>
      </c>
      <c r="M481" s="14"/>
      <c r="N481" s="14">
        <v>0.33619323766919501</v>
      </c>
      <c r="O481" s="14">
        <v>0.39110497947814199</v>
      </c>
      <c r="P481" s="14">
        <v>0.381741002579077</v>
      </c>
      <c r="Q481" s="14">
        <v>0.38924583579160599</v>
      </c>
      <c r="R481" s="14"/>
      <c r="S481" s="14">
        <v>0.41021442247220502</v>
      </c>
      <c r="T481" s="14">
        <v>0.310297435828917</v>
      </c>
      <c r="U481" s="14">
        <v>0.469243256406014</v>
      </c>
      <c r="V481" s="14">
        <v>0.27806572723765599</v>
      </c>
      <c r="W481" s="14">
        <v>0.319255815496299</v>
      </c>
      <c r="X481" s="14">
        <v>0.48626916717226498</v>
      </c>
      <c r="Y481" s="14">
        <v>0.36671469207668</v>
      </c>
      <c r="Z481" s="14">
        <v>0.38077830828560899</v>
      </c>
      <c r="AA481" s="14">
        <v>0.30192662336867698</v>
      </c>
      <c r="AB481" s="14">
        <v>0.39718802290553101</v>
      </c>
      <c r="AC481" s="14">
        <v>0.37561934405359598</v>
      </c>
      <c r="AD481" s="14">
        <v>0.45604647963541101</v>
      </c>
      <c r="AE481" s="14"/>
      <c r="AF481" s="14">
        <v>0.430993603953233</v>
      </c>
      <c r="AG481" s="14">
        <v>0.34034068224826097</v>
      </c>
      <c r="AH481" s="14">
        <v>0.37542090983382498</v>
      </c>
      <c r="AI481" s="14">
        <v>0.29685433835799402</v>
      </c>
      <c r="AJ481" s="14">
        <v>0.41764913275850901</v>
      </c>
      <c r="AK481" s="14">
        <v>0.35789316416167599</v>
      </c>
      <c r="AL481" s="14">
        <v>0.34985051185653099</v>
      </c>
      <c r="AM481" s="14">
        <v>0.36213532010372801</v>
      </c>
      <c r="AN481" s="14">
        <v>0.34261665796761398</v>
      </c>
      <c r="AO481" s="14">
        <v>0.43435583472487699</v>
      </c>
      <c r="AP481" s="14">
        <v>0.38416999133371099</v>
      </c>
      <c r="AQ481" s="14">
        <v>0.42239033712803198</v>
      </c>
      <c r="AR481" s="14">
        <v>0.37649146256287402</v>
      </c>
      <c r="AS481" s="14">
        <v>0.46930989699596298</v>
      </c>
      <c r="AT481" s="14">
        <v>0.36437681200392003</v>
      </c>
      <c r="AU481" s="14">
        <v>0.40201388097028701</v>
      </c>
      <c r="AV481" s="14"/>
      <c r="AW481" s="14">
        <v>0.33866221640176702</v>
      </c>
      <c r="AX481" s="14">
        <v>0.42237128721760703</v>
      </c>
      <c r="AY481" s="14"/>
      <c r="AZ481" s="14">
        <v>0.232793173767505</v>
      </c>
      <c r="BA481" s="14">
        <v>0.44035580675313801</v>
      </c>
      <c r="BB481" s="14" t="s">
        <v>98</v>
      </c>
      <c r="BC481" s="14">
        <v>0.41028779726702402</v>
      </c>
      <c r="BD481" s="14">
        <v>0.45066312014961102</v>
      </c>
      <c r="BE481" s="14">
        <v>0.468097369938204</v>
      </c>
      <c r="BF481" s="14">
        <v>0.65917110813798097</v>
      </c>
      <c r="BG481" s="14"/>
      <c r="BH481" s="14">
        <v>0.28744983595755602</v>
      </c>
      <c r="BI481" s="14">
        <v>0.38591800445136598</v>
      </c>
      <c r="BJ481" s="14">
        <v>0.44770620195849697</v>
      </c>
      <c r="BK481" s="14"/>
      <c r="BL481" s="14">
        <v>0.25925557802488203</v>
      </c>
      <c r="BM481" s="14">
        <v>0.44943451442407201</v>
      </c>
      <c r="BN481" s="14">
        <v>0.31354046858953599</v>
      </c>
      <c r="BO481" s="14">
        <v>5.9047412181254699E-2</v>
      </c>
      <c r="BP481" s="14">
        <v>0.45480064762331701</v>
      </c>
      <c r="BQ481" s="14"/>
      <c r="BR481" s="14">
        <v>0.25365877524352198</v>
      </c>
      <c r="BS481" s="14">
        <v>0.43667460164303101</v>
      </c>
      <c r="BT481" s="14">
        <v>0.35908806076793098</v>
      </c>
    </row>
    <row r="482" spans="2:72" x14ac:dyDescent="0.25">
      <c r="B482" t="s">
        <v>283</v>
      </c>
      <c r="C482" s="14">
        <v>0.315622789066138</v>
      </c>
      <c r="D482" s="14">
        <v>0.25679225610745399</v>
      </c>
      <c r="E482" s="14">
        <v>0.364120951948739</v>
      </c>
      <c r="F482" s="14"/>
      <c r="G482" s="14">
        <v>0.29828857732090402</v>
      </c>
      <c r="H482" s="14">
        <v>0.413158056136046</v>
      </c>
      <c r="I482" s="14">
        <v>0.32807090642762499</v>
      </c>
      <c r="J482" s="14">
        <v>0.33517770952320503</v>
      </c>
      <c r="K482" s="14">
        <v>0.28359573585527098</v>
      </c>
      <c r="L482" s="14">
        <v>0.25340105219433001</v>
      </c>
      <c r="M482" s="14"/>
      <c r="N482" s="14">
        <v>0.30938510906387701</v>
      </c>
      <c r="O482" s="14">
        <v>0.33076909531883403</v>
      </c>
      <c r="P482" s="14">
        <v>0.30981441700410201</v>
      </c>
      <c r="Q482" s="14">
        <v>0.30784164978698397</v>
      </c>
      <c r="R482" s="14"/>
      <c r="S482" s="14">
        <v>0.33554505924132699</v>
      </c>
      <c r="T482" s="14">
        <v>0.25172729255251802</v>
      </c>
      <c r="U482" s="14">
        <v>0.28714735853575302</v>
      </c>
      <c r="V482" s="14">
        <v>0.339393605970636</v>
      </c>
      <c r="W482" s="14">
        <v>0.333447967648344</v>
      </c>
      <c r="X482" s="14">
        <v>0.32032703885367902</v>
      </c>
      <c r="Y482" s="14">
        <v>0.35718124509648702</v>
      </c>
      <c r="Z482" s="14">
        <v>0.43475862700023898</v>
      </c>
      <c r="AA482" s="14">
        <v>0.364321513102979</v>
      </c>
      <c r="AB482" s="14">
        <v>0.27401133040375902</v>
      </c>
      <c r="AC482" s="14">
        <v>0.24087691048239601</v>
      </c>
      <c r="AD482" s="14">
        <v>0.28419380042032399</v>
      </c>
      <c r="AE482" s="14"/>
      <c r="AF482" s="14">
        <v>0.321560960484084</v>
      </c>
      <c r="AG482" s="14">
        <v>0.24744678336756501</v>
      </c>
      <c r="AH482" s="14">
        <v>0.27259488197827098</v>
      </c>
      <c r="AI482" s="14">
        <v>0.34779013248787599</v>
      </c>
      <c r="AJ482" s="14">
        <v>0.31228804474218402</v>
      </c>
      <c r="AK482" s="14">
        <v>0.27519756029887199</v>
      </c>
      <c r="AL482" s="14">
        <v>0.35803996485270401</v>
      </c>
      <c r="AM482" s="14">
        <v>0.24714695856569399</v>
      </c>
      <c r="AN482" s="14">
        <v>0.30782947985120601</v>
      </c>
      <c r="AO482" s="14">
        <v>0.281475534335837</v>
      </c>
      <c r="AP482" s="14">
        <v>0.35340698657424302</v>
      </c>
      <c r="AQ482" s="14">
        <v>0.336468828083405</v>
      </c>
      <c r="AR482" s="14">
        <v>0.410545122573717</v>
      </c>
      <c r="AS482" s="14">
        <v>0.444537158965643</v>
      </c>
      <c r="AT482" s="14">
        <v>0.33918047929225198</v>
      </c>
      <c r="AU482" s="14">
        <v>0.35688599864877901</v>
      </c>
      <c r="AV482" s="14"/>
      <c r="AW482" s="14">
        <v>0.30922968285540903</v>
      </c>
      <c r="AX482" s="14">
        <v>0.325437418763524</v>
      </c>
      <c r="AY482" s="14"/>
      <c r="AZ482" s="14">
        <v>0.247075021455745</v>
      </c>
      <c r="BA482" s="14">
        <v>0.38907402160382798</v>
      </c>
      <c r="BB482" s="14" t="s">
        <v>98</v>
      </c>
      <c r="BC482" s="14">
        <v>0.31214264257338298</v>
      </c>
      <c r="BD482" s="14">
        <v>0.341907721765637</v>
      </c>
      <c r="BE482" s="14">
        <v>0.32724159314648599</v>
      </c>
      <c r="BF482" s="14">
        <v>0.39803648513332801</v>
      </c>
      <c r="BG482" s="14"/>
      <c r="BH482" s="14">
        <v>0.28847196694702698</v>
      </c>
      <c r="BI482" s="14">
        <v>0.33501690358261998</v>
      </c>
      <c r="BJ482" s="14">
        <v>0.31856726990494499</v>
      </c>
      <c r="BK482" s="14"/>
      <c r="BL482" s="14">
        <v>0.27326491319003199</v>
      </c>
      <c r="BM482" s="14">
        <v>0.35687064203952401</v>
      </c>
      <c r="BN482" s="14">
        <v>0.43461028264766499</v>
      </c>
      <c r="BO482" s="14">
        <v>0.212927692630976</v>
      </c>
      <c r="BP482" s="14">
        <v>0.339330666448725</v>
      </c>
      <c r="BQ482" s="14"/>
      <c r="BR482" s="14">
        <v>0.21845231171386401</v>
      </c>
      <c r="BS482" s="14">
        <v>0.367653173358714</v>
      </c>
      <c r="BT482" s="14">
        <v>0.493752960206925</v>
      </c>
    </row>
    <row r="483" spans="2:72" x14ac:dyDescent="0.25">
      <c r="B483" t="s">
        <v>284</v>
      </c>
      <c r="C483" s="14">
        <v>0.27491663634615399</v>
      </c>
      <c r="D483" s="14">
        <v>0.28647665279310403</v>
      </c>
      <c r="E483" s="14">
        <v>0.26614436974653699</v>
      </c>
      <c r="F483" s="14"/>
      <c r="G483" s="14">
        <v>0.152404981857129</v>
      </c>
      <c r="H483" s="14">
        <v>0.22351077253923701</v>
      </c>
      <c r="I483" s="14">
        <v>0.273413571022117</v>
      </c>
      <c r="J483" s="14">
        <v>0.30408779781827799</v>
      </c>
      <c r="K483" s="14">
        <v>0.28356935344088102</v>
      </c>
      <c r="L483" s="14">
        <v>0.352902491949518</v>
      </c>
      <c r="M483" s="14"/>
      <c r="N483" s="14">
        <v>0.26508680948531599</v>
      </c>
      <c r="O483" s="14">
        <v>0.292647429555702</v>
      </c>
      <c r="P483" s="14">
        <v>0.24827374612407399</v>
      </c>
      <c r="Q483" s="14">
        <v>0.29033219985192599</v>
      </c>
      <c r="R483" s="14"/>
      <c r="S483" s="14">
        <v>0.24761515578322399</v>
      </c>
      <c r="T483" s="14">
        <v>0.271331803530454</v>
      </c>
      <c r="U483" s="14">
        <v>0.32469361837971999</v>
      </c>
      <c r="V483" s="14">
        <v>0.27181819741861002</v>
      </c>
      <c r="W483" s="14">
        <v>0.35559805862499999</v>
      </c>
      <c r="X483" s="14">
        <v>0.36991625615068802</v>
      </c>
      <c r="Y483" s="14">
        <v>0.25238033681910399</v>
      </c>
      <c r="Z483" s="14">
        <v>0.17684538122818499</v>
      </c>
      <c r="AA483" s="14">
        <v>0.28794227756263302</v>
      </c>
      <c r="AB483" s="14">
        <v>0.22433945477995801</v>
      </c>
      <c r="AC483" s="14">
        <v>0.19856268836024599</v>
      </c>
      <c r="AD483" s="14">
        <v>0.25376650121885502</v>
      </c>
      <c r="AE483" s="14"/>
      <c r="AF483" s="14">
        <v>0</v>
      </c>
      <c r="AG483" s="14">
        <v>0.32011006689779098</v>
      </c>
      <c r="AH483" s="14">
        <v>0.27859267313226299</v>
      </c>
      <c r="AI483" s="14">
        <v>0.356767853871018</v>
      </c>
      <c r="AJ483" s="14">
        <v>0.29113557888361302</v>
      </c>
      <c r="AK483" s="14">
        <v>0.21934479635260201</v>
      </c>
      <c r="AL483" s="14">
        <v>0.30082228163730801</v>
      </c>
      <c r="AM483" s="14">
        <v>0.35824316770721198</v>
      </c>
      <c r="AN483" s="14">
        <v>0.25633293476367502</v>
      </c>
      <c r="AO483" s="14">
        <v>0.26683102111060802</v>
      </c>
      <c r="AP483" s="14">
        <v>0.18843848527972201</v>
      </c>
      <c r="AQ483" s="14">
        <v>0.25846488136346901</v>
      </c>
      <c r="AR483" s="14">
        <v>0.333462553242172</v>
      </c>
      <c r="AS483" s="14">
        <v>0.32898384704815398</v>
      </c>
      <c r="AT483" s="14">
        <v>0.36785235363415097</v>
      </c>
      <c r="AU483" s="14">
        <v>0.16042179818907601</v>
      </c>
      <c r="AV483" s="14"/>
      <c r="AW483" s="14">
        <v>0.30202324077745801</v>
      </c>
      <c r="AX483" s="14">
        <v>0.233302861120537</v>
      </c>
      <c r="AY483" s="14"/>
      <c r="AZ483" s="14">
        <v>0.29068468680964299</v>
      </c>
      <c r="BA483" s="14">
        <v>0.27014244732286102</v>
      </c>
      <c r="BB483" s="14" t="s">
        <v>98</v>
      </c>
      <c r="BC483" s="14">
        <v>0.30414132974723801</v>
      </c>
      <c r="BD483" s="14">
        <v>0.26643398768870102</v>
      </c>
      <c r="BE483" s="14">
        <v>0.27348882585370399</v>
      </c>
      <c r="BF483" s="14">
        <v>3.4865674055650997E-2</v>
      </c>
      <c r="BG483" s="14"/>
      <c r="BH483" s="14">
        <v>0.30506972818399902</v>
      </c>
      <c r="BI483" s="14">
        <v>0.29070773230453001</v>
      </c>
      <c r="BJ483" s="14">
        <v>0.197278670542437</v>
      </c>
      <c r="BK483" s="14"/>
      <c r="BL483" s="14">
        <v>0.31785240597748798</v>
      </c>
      <c r="BM483" s="14">
        <v>0.25668249324523801</v>
      </c>
      <c r="BN483" s="14">
        <v>0.30411540640774798</v>
      </c>
      <c r="BO483" s="14">
        <v>0.47449494210329601</v>
      </c>
      <c r="BP483" s="14">
        <v>0.22135565455231701</v>
      </c>
      <c r="BQ483" s="14"/>
      <c r="BR483" s="14">
        <v>0.27459718786745102</v>
      </c>
      <c r="BS483" s="14">
        <v>0.27074379525180498</v>
      </c>
      <c r="BT483" s="14">
        <v>0.40445972618481801</v>
      </c>
    </row>
    <row r="484" spans="2:72" x14ac:dyDescent="0.25">
      <c r="B484" t="s">
        <v>285</v>
      </c>
      <c r="C484" s="14">
        <v>0.23805315223309201</v>
      </c>
      <c r="D484" s="14">
        <v>0.26879789440568702</v>
      </c>
      <c r="E484" s="14">
        <v>0.21208697840514301</v>
      </c>
      <c r="F484" s="14"/>
      <c r="G484" s="14">
        <v>0.23713638827674599</v>
      </c>
      <c r="H484" s="14">
        <v>0.234821851570541</v>
      </c>
      <c r="I484" s="14">
        <v>0.253754288697988</v>
      </c>
      <c r="J484" s="14">
        <v>0.209650454930563</v>
      </c>
      <c r="K484" s="14">
        <v>0.252787060160722</v>
      </c>
      <c r="L484" s="14">
        <v>0.242002659312756</v>
      </c>
      <c r="M484" s="14"/>
      <c r="N484" s="14">
        <v>0.23462668901641801</v>
      </c>
      <c r="O484" s="14">
        <v>0.23545861181765901</v>
      </c>
      <c r="P484" s="14">
        <v>0.23993942248748601</v>
      </c>
      <c r="Q484" s="14">
        <v>0.244078137939161</v>
      </c>
      <c r="R484" s="14"/>
      <c r="S484" s="14">
        <v>0.20024849324638999</v>
      </c>
      <c r="T484" s="14">
        <v>0.27046126207072102</v>
      </c>
      <c r="U484" s="14">
        <v>0.27626816141927402</v>
      </c>
      <c r="V484" s="14">
        <v>0.23873926663976899</v>
      </c>
      <c r="W484" s="14">
        <v>0.24192366546480901</v>
      </c>
      <c r="X484" s="14">
        <v>0.24270833394555699</v>
      </c>
      <c r="Y484" s="14">
        <v>0.18807149368905801</v>
      </c>
      <c r="Z484" s="14">
        <v>0.19780062035750801</v>
      </c>
      <c r="AA484" s="14">
        <v>0.21295917668979999</v>
      </c>
      <c r="AB484" s="14">
        <v>0.272273642428772</v>
      </c>
      <c r="AC484" s="14">
        <v>0.23206115179985801</v>
      </c>
      <c r="AD484" s="14">
        <v>0.302004482374164</v>
      </c>
      <c r="AE484" s="14"/>
      <c r="AF484" s="14">
        <v>0.293356430939747</v>
      </c>
      <c r="AG484" s="14">
        <v>0.25203133705159098</v>
      </c>
      <c r="AH484" s="14">
        <v>0.260503606790503</v>
      </c>
      <c r="AI484" s="14">
        <v>0.199466001923811</v>
      </c>
      <c r="AJ484" s="14">
        <v>0.216453474248436</v>
      </c>
      <c r="AK484" s="14">
        <v>0.220373340635765</v>
      </c>
      <c r="AL484" s="14">
        <v>0.27787699900371998</v>
      </c>
      <c r="AM484" s="14">
        <v>0.27703318032506002</v>
      </c>
      <c r="AN484" s="14">
        <v>0.32790865943098702</v>
      </c>
      <c r="AO484" s="14">
        <v>0.183977872969008</v>
      </c>
      <c r="AP484" s="14">
        <v>0.219450043914033</v>
      </c>
      <c r="AQ484" s="14">
        <v>0.238809896855806</v>
      </c>
      <c r="AR484" s="14">
        <v>0.28734394246538297</v>
      </c>
      <c r="AS484" s="14">
        <v>0.344684225630915</v>
      </c>
      <c r="AT484" s="14">
        <v>0.204580260082355</v>
      </c>
      <c r="AU484" s="14">
        <v>4.5722669653635403E-2</v>
      </c>
      <c r="AV484" s="14"/>
      <c r="AW484" s="14">
        <v>0.25429504563817401</v>
      </c>
      <c r="AX484" s="14">
        <v>0.21311876758486101</v>
      </c>
      <c r="AY484" s="14"/>
      <c r="AZ484" s="14">
        <v>0.24871030206988301</v>
      </c>
      <c r="BA484" s="14">
        <v>0.24674109089981799</v>
      </c>
      <c r="BB484" s="14" t="s">
        <v>98</v>
      </c>
      <c r="BC484" s="14">
        <v>0.2287261542231</v>
      </c>
      <c r="BD484" s="14">
        <v>0.35839834911308499</v>
      </c>
      <c r="BE484" s="14">
        <v>0.17854943203195101</v>
      </c>
      <c r="BF484" s="14">
        <v>3.3805708453366203E-2</v>
      </c>
      <c r="BG484" s="14"/>
      <c r="BH484" s="14">
        <v>0.25854698108763102</v>
      </c>
      <c r="BI484" s="14">
        <v>0.232445470242295</v>
      </c>
      <c r="BJ484" s="14">
        <v>0.188930302139837</v>
      </c>
      <c r="BK484" s="14"/>
      <c r="BL484" s="14">
        <v>0.25370529933924002</v>
      </c>
      <c r="BM484" s="14">
        <v>0.223420196667208</v>
      </c>
      <c r="BN484" s="14">
        <v>0.19573582609656501</v>
      </c>
      <c r="BO484" s="14">
        <v>0.29329750031274798</v>
      </c>
      <c r="BP484" s="14">
        <v>0.229460967958452</v>
      </c>
      <c r="BQ484" s="14"/>
      <c r="BR484" s="14">
        <v>0.27283290154027301</v>
      </c>
      <c r="BS484" s="14">
        <v>0.242172812132044</v>
      </c>
      <c r="BT484" s="14">
        <v>0.19618957426405501</v>
      </c>
    </row>
    <row r="485" spans="2:72" x14ac:dyDescent="0.25">
      <c r="B485" t="s">
        <v>286</v>
      </c>
      <c r="C485" s="14">
        <v>9.4847533381029206E-2</v>
      </c>
      <c r="D485" s="14">
        <v>8.1486451611802499E-2</v>
      </c>
      <c r="E485" s="14">
        <v>0.105206022640056</v>
      </c>
      <c r="F485" s="14"/>
      <c r="G485" s="14">
        <v>0.13770893208007701</v>
      </c>
      <c r="H485" s="14">
        <v>6.5750764517219895E-2</v>
      </c>
      <c r="I485" s="14">
        <v>9.4517209603554794E-2</v>
      </c>
      <c r="J485" s="14">
        <v>9.6699125036278602E-2</v>
      </c>
      <c r="K485" s="14">
        <v>8.8416263815806098E-2</v>
      </c>
      <c r="L485" s="14">
        <v>9.4438360467978905E-2</v>
      </c>
      <c r="M485" s="14"/>
      <c r="N485" s="14">
        <v>9.4044508689423906E-2</v>
      </c>
      <c r="O485" s="14">
        <v>9.5337268093064906E-2</v>
      </c>
      <c r="P485" s="14">
        <v>9.4924776717046397E-2</v>
      </c>
      <c r="Q485" s="14">
        <v>9.0465936315724499E-2</v>
      </c>
      <c r="R485" s="14"/>
      <c r="S485" s="14">
        <v>5.7003960968178002E-2</v>
      </c>
      <c r="T485" s="14">
        <v>8.7421118543435802E-2</v>
      </c>
      <c r="U485" s="14">
        <v>0.130528603362153</v>
      </c>
      <c r="V485" s="14">
        <v>8.3018463486401295E-2</v>
      </c>
      <c r="W485" s="14">
        <v>7.57493739745045E-2</v>
      </c>
      <c r="X485" s="14">
        <v>0.16035462047400101</v>
      </c>
      <c r="Y485" s="14">
        <v>7.0749316018747593E-2</v>
      </c>
      <c r="Z485" s="14">
        <v>6.1672919208201102E-2</v>
      </c>
      <c r="AA485" s="14">
        <v>8.6510054897063898E-2</v>
      </c>
      <c r="AB485" s="14">
        <v>0.14267705839461101</v>
      </c>
      <c r="AC485" s="14">
        <v>7.9146348666260399E-2</v>
      </c>
      <c r="AD485" s="14">
        <v>0.107541305296688</v>
      </c>
      <c r="AE485" s="14"/>
      <c r="AF485" s="14">
        <v>0.127724001126264</v>
      </c>
      <c r="AG485" s="14">
        <v>0.119629726223608</v>
      </c>
      <c r="AH485" s="14">
        <v>0.15597375323240201</v>
      </c>
      <c r="AI485" s="14">
        <v>7.8890842400894001E-2</v>
      </c>
      <c r="AJ485" s="14">
        <v>6.0592913615042703E-2</v>
      </c>
      <c r="AK485" s="14">
        <v>6.9161707307942702E-2</v>
      </c>
      <c r="AL485" s="14">
        <v>0.115490235605473</v>
      </c>
      <c r="AM485" s="14">
        <v>9.5078203777984399E-2</v>
      </c>
      <c r="AN485" s="14">
        <v>0.147043821858451</v>
      </c>
      <c r="AO485" s="14">
        <v>0.144849205764049</v>
      </c>
      <c r="AP485" s="14">
        <v>6.0245133475361999E-2</v>
      </c>
      <c r="AQ485" s="14">
        <v>4.2597376474072197E-2</v>
      </c>
      <c r="AR485" s="14">
        <v>0.12688286012066899</v>
      </c>
      <c r="AS485" s="14">
        <v>3.03598837626648E-2</v>
      </c>
      <c r="AT485" s="14">
        <v>0.10337099915289601</v>
      </c>
      <c r="AU485" s="14">
        <v>8.2617270962145203E-2</v>
      </c>
      <c r="AV485" s="14"/>
      <c r="AW485" s="14">
        <v>9.3003868513052798E-2</v>
      </c>
      <c r="AX485" s="14">
        <v>9.7677908376974501E-2</v>
      </c>
      <c r="AY485" s="14"/>
      <c r="AZ485" s="14">
        <v>8.5007914459528294E-2</v>
      </c>
      <c r="BA485" s="14">
        <v>9.0298163013776703E-2</v>
      </c>
      <c r="BB485" s="14" t="s">
        <v>98</v>
      </c>
      <c r="BC485" s="14">
        <v>0.10350595821581</v>
      </c>
      <c r="BD485" s="14">
        <v>0.123115011783022</v>
      </c>
      <c r="BE485" s="14">
        <v>0.113929161277665</v>
      </c>
      <c r="BF485" s="14">
        <v>0</v>
      </c>
      <c r="BG485" s="14"/>
      <c r="BH485" s="14">
        <v>7.5842878483102394E-2</v>
      </c>
      <c r="BI485" s="14">
        <v>0.107486255593135</v>
      </c>
      <c r="BJ485" s="14">
        <v>8.0697263171570804E-2</v>
      </c>
      <c r="BK485" s="14"/>
      <c r="BL485" s="14">
        <v>7.8008045743395302E-2</v>
      </c>
      <c r="BM485" s="14">
        <v>9.5129723728939797E-2</v>
      </c>
      <c r="BN485" s="14">
        <v>7.1635255944454204E-2</v>
      </c>
      <c r="BO485" s="14">
        <v>0</v>
      </c>
      <c r="BP485" s="14">
        <v>0.12783767188984099</v>
      </c>
      <c r="BQ485" s="14"/>
      <c r="BR485" s="14">
        <v>7.4151538973610695E-2</v>
      </c>
      <c r="BS485" s="14">
        <v>0.100839052303792</v>
      </c>
      <c r="BT485" s="14">
        <v>9.0068507236303802E-2</v>
      </c>
    </row>
    <row r="486" spans="2:72" x14ac:dyDescent="0.25">
      <c r="B486" t="s">
        <v>287</v>
      </c>
      <c r="C486" s="14">
        <v>4.6340314592784197E-2</v>
      </c>
      <c r="D486" s="14">
        <v>5.5935072108202699E-2</v>
      </c>
      <c r="E486" s="14">
        <v>3.7662262660111898E-2</v>
      </c>
      <c r="F486" s="14"/>
      <c r="G486" s="14">
        <v>0.15492831524587999</v>
      </c>
      <c r="H486" s="14">
        <v>5.0963021137337798E-2</v>
      </c>
      <c r="I486" s="14">
        <v>5.44200692320208E-2</v>
      </c>
      <c r="J486" s="14">
        <v>2.6442354402498199E-2</v>
      </c>
      <c r="K486" s="14">
        <v>2.7556186224944601E-2</v>
      </c>
      <c r="L486" s="14">
        <v>4.0681028189691803E-3</v>
      </c>
      <c r="M486" s="14"/>
      <c r="N486" s="14">
        <v>5.2894543728442697E-2</v>
      </c>
      <c r="O486" s="14">
        <v>4.5538236505476497E-2</v>
      </c>
      <c r="P486" s="14">
        <v>5.3142088156209397E-2</v>
      </c>
      <c r="Q486" s="14">
        <v>3.3240214359329098E-2</v>
      </c>
      <c r="R486" s="14"/>
      <c r="S486" s="14">
        <v>6.7056841570466402E-2</v>
      </c>
      <c r="T486" s="14">
        <v>4.7653340610546498E-2</v>
      </c>
      <c r="U486" s="14">
        <v>2.8725030977504899E-2</v>
      </c>
      <c r="V486" s="14">
        <v>4.8208154190677199E-2</v>
      </c>
      <c r="W486" s="14">
        <v>3.5884394385180401E-2</v>
      </c>
      <c r="X486" s="14">
        <v>0.101656092101404</v>
      </c>
      <c r="Y486" s="14">
        <v>2.0597156425036098E-2</v>
      </c>
      <c r="Z486" s="14">
        <v>5.0498981944444701E-2</v>
      </c>
      <c r="AA486" s="14">
        <v>2.9978530934015299E-2</v>
      </c>
      <c r="AB486" s="14">
        <v>3.4099423648906398E-2</v>
      </c>
      <c r="AC486" s="14">
        <v>3.9679905259356302E-2</v>
      </c>
      <c r="AD486" s="14">
        <v>3.2295847758618303E-2</v>
      </c>
      <c r="AE486" s="14"/>
      <c r="AF486" s="14">
        <v>0.127724001126264</v>
      </c>
      <c r="AG486" s="14">
        <v>4.7183899741824097E-2</v>
      </c>
      <c r="AH486" s="14">
        <v>7.0039823089607406E-2</v>
      </c>
      <c r="AI486" s="14">
        <v>3.7520884607298202E-2</v>
      </c>
      <c r="AJ486" s="14">
        <v>3.5912133241095802E-2</v>
      </c>
      <c r="AK486" s="14">
        <v>4.6289374822313198E-2</v>
      </c>
      <c r="AL486" s="14">
        <v>6.2638591790084297E-2</v>
      </c>
      <c r="AM486" s="14">
        <v>2.23923621789065E-2</v>
      </c>
      <c r="AN486" s="14">
        <v>4.84691517146413E-2</v>
      </c>
      <c r="AO486" s="14">
        <v>2.5965878689577102E-2</v>
      </c>
      <c r="AP486" s="14">
        <v>1.45809733253835E-2</v>
      </c>
      <c r="AQ486" s="14">
        <v>4.6265061514900598E-2</v>
      </c>
      <c r="AR486" s="14">
        <v>6.9640229096565601E-2</v>
      </c>
      <c r="AS486" s="14">
        <v>0</v>
      </c>
      <c r="AT486" s="14">
        <v>8.1214240550161104E-2</v>
      </c>
      <c r="AU486" s="14">
        <v>0.14632047982068699</v>
      </c>
      <c r="AV486" s="14"/>
      <c r="AW486" s="14">
        <v>3.7764786529913698E-2</v>
      </c>
      <c r="AX486" s="14">
        <v>5.9505375460281E-2</v>
      </c>
      <c r="AY486" s="14"/>
      <c r="AZ486" s="14">
        <v>3.4646810971375099E-2</v>
      </c>
      <c r="BA486" s="14">
        <v>6.2586735370943405E-2</v>
      </c>
      <c r="BB486" s="14" t="s">
        <v>98</v>
      </c>
      <c r="BC486" s="14">
        <v>3.47722072507608E-2</v>
      </c>
      <c r="BD486" s="14">
        <v>4.8310939991586602E-2</v>
      </c>
      <c r="BE486" s="14">
        <v>4.7056993161204097E-2</v>
      </c>
      <c r="BF486" s="14">
        <v>3.5291625960441803E-2</v>
      </c>
      <c r="BG486" s="14"/>
      <c r="BH486" s="14">
        <v>2.88003046603241E-2</v>
      </c>
      <c r="BI486" s="14">
        <v>5.1977861071026497E-2</v>
      </c>
      <c r="BJ486" s="14">
        <v>2.28490427073316E-2</v>
      </c>
      <c r="BK486" s="14"/>
      <c r="BL486" s="14">
        <v>2.8063518674047699E-2</v>
      </c>
      <c r="BM486" s="14">
        <v>5.1904246495154398E-2</v>
      </c>
      <c r="BN486" s="14">
        <v>4.6203590028372897E-2</v>
      </c>
      <c r="BO486" s="14">
        <v>0.111410235462147</v>
      </c>
      <c r="BP486" s="14">
        <v>3.6362642946550901E-2</v>
      </c>
      <c r="BQ486" s="14"/>
      <c r="BR486" s="14">
        <v>4.3695668551201799E-2</v>
      </c>
      <c r="BS486" s="14">
        <v>5.3574220824100897E-2</v>
      </c>
      <c r="BT486" s="14">
        <v>3.69954444130123E-2</v>
      </c>
    </row>
    <row r="487" spans="2:72" x14ac:dyDescent="0.25">
      <c r="B487" t="s">
        <v>92</v>
      </c>
      <c r="C487" s="14">
        <v>1.3517149457310701E-2</v>
      </c>
      <c r="D487" s="14">
        <v>1.49369277071643E-2</v>
      </c>
      <c r="E487" s="14">
        <v>1.2435469249217099E-2</v>
      </c>
      <c r="F487" s="14"/>
      <c r="G487" s="14">
        <v>0</v>
      </c>
      <c r="H487" s="14">
        <v>2.0783641451764E-2</v>
      </c>
      <c r="I487" s="14">
        <v>2.0196710274229E-2</v>
      </c>
      <c r="J487" s="14">
        <v>1.9128071588942398E-2</v>
      </c>
      <c r="K487" s="14">
        <v>0</v>
      </c>
      <c r="L487" s="14">
        <v>1.5709025386065199E-2</v>
      </c>
      <c r="M487" s="14"/>
      <c r="N487" s="14">
        <v>7.9918912801467106E-3</v>
      </c>
      <c r="O487" s="14">
        <v>1.50757601034016E-2</v>
      </c>
      <c r="P487" s="14">
        <v>7.8239137909569198E-3</v>
      </c>
      <c r="Q487" s="14">
        <v>2.4353973962861E-2</v>
      </c>
      <c r="R487" s="14"/>
      <c r="S487" s="14">
        <v>3.0679337259036901E-2</v>
      </c>
      <c r="T487" s="14">
        <v>0</v>
      </c>
      <c r="U487" s="14">
        <v>1.4028950567434599E-2</v>
      </c>
      <c r="V487" s="14">
        <v>3.7179068844673598E-2</v>
      </c>
      <c r="W487" s="14">
        <v>9.5892745960561698E-3</v>
      </c>
      <c r="X487" s="14">
        <v>0</v>
      </c>
      <c r="Y487" s="14">
        <v>0</v>
      </c>
      <c r="Z487" s="14">
        <v>0</v>
      </c>
      <c r="AA487" s="14">
        <v>1.91638943441803E-2</v>
      </c>
      <c r="AB487" s="14">
        <v>1.1068942652118399E-2</v>
      </c>
      <c r="AC487" s="14">
        <v>2.6256851848345902E-2</v>
      </c>
      <c r="AD487" s="14">
        <v>0</v>
      </c>
      <c r="AE487" s="14"/>
      <c r="AF487" s="14">
        <v>0</v>
      </c>
      <c r="AG487" s="14">
        <v>3.7471404533675701E-2</v>
      </c>
      <c r="AH487" s="14">
        <v>0</v>
      </c>
      <c r="AI487" s="14">
        <v>2.9844838683116302E-2</v>
      </c>
      <c r="AJ487" s="14">
        <v>0</v>
      </c>
      <c r="AK487" s="14">
        <v>2.1560371572096601E-2</v>
      </c>
      <c r="AL487" s="14">
        <v>0</v>
      </c>
      <c r="AM487" s="14">
        <v>2.7383427776139401E-2</v>
      </c>
      <c r="AN487" s="14">
        <v>0</v>
      </c>
      <c r="AO487" s="14">
        <v>0</v>
      </c>
      <c r="AP487" s="14">
        <v>0</v>
      </c>
      <c r="AQ487" s="14">
        <v>2.4831642020433999E-2</v>
      </c>
      <c r="AR487" s="14">
        <v>3.2930463399492002E-2</v>
      </c>
      <c r="AS487" s="14">
        <v>0</v>
      </c>
      <c r="AT487" s="14">
        <v>0</v>
      </c>
      <c r="AU487" s="14">
        <v>0</v>
      </c>
      <c r="AV487" s="14"/>
      <c r="AW487" s="14">
        <v>9.8302406869415597E-3</v>
      </c>
      <c r="AX487" s="14">
        <v>1.9177253187245901E-2</v>
      </c>
      <c r="AY487" s="14"/>
      <c r="AZ487" s="14">
        <v>1.0157702775453799E-2</v>
      </c>
      <c r="BA487" s="14">
        <v>5.5392685968870996E-3</v>
      </c>
      <c r="BB487" s="14" t="s">
        <v>98</v>
      </c>
      <c r="BC487" s="14">
        <v>1.15034023997929E-2</v>
      </c>
      <c r="BD487" s="14">
        <v>1.78341708348769E-2</v>
      </c>
      <c r="BE487" s="14">
        <v>3.3184090056042698E-2</v>
      </c>
      <c r="BF487" s="14">
        <v>0</v>
      </c>
      <c r="BG487" s="14"/>
      <c r="BH487" s="14">
        <v>1.9498478828854301E-2</v>
      </c>
      <c r="BI487" s="14">
        <v>1.0845212022032501E-2</v>
      </c>
      <c r="BJ487" s="14">
        <v>1.3145777130826E-2</v>
      </c>
      <c r="BK487" s="14"/>
      <c r="BL487" s="14">
        <v>1.5942822112643001E-2</v>
      </c>
      <c r="BM487" s="14">
        <v>1.48456382369151E-2</v>
      </c>
      <c r="BN487" s="14">
        <v>7.7798977223663404E-3</v>
      </c>
      <c r="BO487" s="14">
        <v>0</v>
      </c>
      <c r="BP487" s="14">
        <v>6.1251145947115804E-3</v>
      </c>
      <c r="BQ487" s="14"/>
      <c r="BR487" s="14">
        <v>9.9019486982004305E-3</v>
      </c>
      <c r="BS487" s="14">
        <v>1.28724283853126E-2</v>
      </c>
      <c r="BT487" s="14">
        <v>8.6883143666333599E-3</v>
      </c>
    </row>
    <row r="488" spans="2:72" x14ac:dyDescent="0.25">
      <c r="B488" t="s">
        <v>228</v>
      </c>
      <c r="C488" s="14">
        <v>1.9748573321038899E-2</v>
      </c>
      <c r="D488" s="14">
        <v>1.8214862637809099E-2</v>
      </c>
      <c r="E488" s="14">
        <v>1.94267597000123E-2</v>
      </c>
      <c r="F488" s="14"/>
      <c r="G488" s="14">
        <v>1.9710223302434899E-2</v>
      </c>
      <c r="H488" s="14">
        <v>4.8509125194347198E-3</v>
      </c>
      <c r="I488" s="14">
        <v>3.6879153307038497E-2</v>
      </c>
      <c r="J488" s="14">
        <v>1.9557776312442599E-2</v>
      </c>
      <c r="K488" s="14">
        <v>2.34249904209946E-2</v>
      </c>
      <c r="L488" s="14">
        <v>1.6042989797958901E-2</v>
      </c>
      <c r="M488" s="14"/>
      <c r="N488" s="14">
        <v>1.0256935990121899E-2</v>
      </c>
      <c r="O488" s="14">
        <v>2.6159810414664201E-2</v>
      </c>
      <c r="P488" s="14">
        <v>2.1588018784103699E-2</v>
      </c>
      <c r="Q488" s="14">
        <v>2.0472543238931398E-2</v>
      </c>
      <c r="R488" s="14"/>
      <c r="S488" s="14">
        <v>1.9860740740450501E-2</v>
      </c>
      <c r="T488" s="14">
        <v>2.2348840940308302E-2</v>
      </c>
      <c r="U488" s="14">
        <v>6.8255813669422499E-3</v>
      </c>
      <c r="V488" s="14">
        <v>0</v>
      </c>
      <c r="W488" s="14">
        <v>2.80006679140406E-2</v>
      </c>
      <c r="X488" s="14">
        <v>1.0313477734973601E-2</v>
      </c>
      <c r="Y488" s="14">
        <v>2.5746690865000602E-2</v>
      </c>
      <c r="Z488" s="14">
        <v>0</v>
      </c>
      <c r="AA488" s="14">
        <v>3.7005624863733599E-2</v>
      </c>
      <c r="AB488" s="14">
        <v>1.9106795394903401E-2</v>
      </c>
      <c r="AC488" s="14">
        <v>1.2815797050407999E-2</v>
      </c>
      <c r="AD488" s="14">
        <v>7.3102071163287097E-2</v>
      </c>
      <c r="AE488" s="14"/>
      <c r="AF488" s="14">
        <v>0</v>
      </c>
      <c r="AG488" s="14">
        <v>1.3527808858132101E-2</v>
      </c>
      <c r="AH488" s="14">
        <v>2.9823118611259299E-2</v>
      </c>
      <c r="AI488" s="14">
        <v>2.8438283200926302E-2</v>
      </c>
      <c r="AJ488" s="14">
        <v>6.2040284795613996E-3</v>
      </c>
      <c r="AK488" s="14">
        <v>3.6169990730135999E-2</v>
      </c>
      <c r="AL488" s="14">
        <v>1.34645334672913E-2</v>
      </c>
      <c r="AM488" s="14">
        <v>1.1450595623000701E-2</v>
      </c>
      <c r="AN488" s="14">
        <v>3.12036974029214E-2</v>
      </c>
      <c r="AO488" s="14">
        <v>3.8370232005670399E-2</v>
      </c>
      <c r="AP488" s="14">
        <v>3.06433106422794E-2</v>
      </c>
      <c r="AQ488" s="14">
        <v>9.6393962506392504E-3</v>
      </c>
      <c r="AR488" s="14">
        <v>0</v>
      </c>
      <c r="AS488" s="14">
        <v>0</v>
      </c>
      <c r="AT488" s="14">
        <v>0</v>
      </c>
      <c r="AU488" s="14">
        <v>2.67830518355506E-2</v>
      </c>
      <c r="AV488" s="14"/>
      <c r="AW488" s="14">
        <v>1.48846660731619E-2</v>
      </c>
      <c r="AX488" s="14">
        <v>2.7215592786511401E-2</v>
      </c>
      <c r="AY488" s="14"/>
      <c r="AZ488" s="14">
        <v>1.54922860874647E-2</v>
      </c>
      <c r="BA488" s="14">
        <v>1.91289217340497E-2</v>
      </c>
      <c r="BB488" s="14" t="s">
        <v>98</v>
      </c>
      <c r="BC488" s="14">
        <v>4.1743180911826903E-2</v>
      </c>
      <c r="BD488" s="14">
        <v>0</v>
      </c>
      <c r="BE488" s="14">
        <v>2.9404884889510801E-2</v>
      </c>
      <c r="BF488" s="14">
        <v>0</v>
      </c>
      <c r="BG488" s="14"/>
      <c r="BH488" s="14">
        <v>2.4027751818872199E-2</v>
      </c>
      <c r="BI488" s="14">
        <v>1.7893021315306699E-2</v>
      </c>
      <c r="BJ488" s="14">
        <v>6.8571923873351603E-3</v>
      </c>
      <c r="BK488" s="14"/>
      <c r="BL488" s="14">
        <v>2.15151053926558E-2</v>
      </c>
      <c r="BM488" s="14">
        <v>9.8091877512839296E-3</v>
      </c>
      <c r="BN488" s="14">
        <v>1.91408080734186E-2</v>
      </c>
      <c r="BO488" s="14">
        <v>0</v>
      </c>
      <c r="BP488" s="14">
        <v>2.1758473577975002E-2</v>
      </c>
      <c r="BQ488" s="14"/>
      <c r="BR488" s="14">
        <v>2.35862505263945E-2</v>
      </c>
      <c r="BS488" s="14">
        <v>1.02584490845461E-2</v>
      </c>
      <c r="BT488" s="14">
        <v>3.1935970365665298E-2</v>
      </c>
    </row>
    <row r="489" spans="2:72" x14ac:dyDescent="0.25">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row>
    <row r="490" spans="2:72" x14ac:dyDescent="0.25">
      <c r="B490" s="6" t="s">
        <v>292</v>
      </c>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row>
    <row r="491" spans="2:72" x14ac:dyDescent="0.25">
      <c r="B491" s="23" t="s">
        <v>96</v>
      </c>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row>
    <row r="492" spans="2:72" x14ac:dyDescent="0.25">
      <c r="B492" t="s">
        <v>290</v>
      </c>
      <c r="C492" s="14">
        <v>0.64108867803886205</v>
      </c>
      <c r="D492" s="14">
        <v>0.63226408732957995</v>
      </c>
      <c r="E492" s="14">
        <v>0.64955419719264496</v>
      </c>
      <c r="F492" s="14"/>
      <c r="G492" s="14">
        <v>0.74847007746838601</v>
      </c>
      <c r="H492" s="14">
        <v>0.64372861629526001</v>
      </c>
      <c r="I492" s="14">
        <v>0.65938394890749996</v>
      </c>
      <c r="J492" s="14">
        <v>0.62243653934577103</v>
      </c>
      <c r="K492" s="14">
        <v>0.62559817710302601</v>
      </c>
      <c r="L492" s="14">
        <v>0.57751243123465401</v>
      </c>
      <c r="M492" s="14"/>
      <c r="N492" s="14">
        <v>0.67870492236154401</v>
      </c>
      <c r="O492" s="14">
        <v>0.63486532941857199</v>
      </c>
      <c r="P492" s="14">
        <v>0.56802138416939696</v>
      </c>
      <c r="Q492" s="14">
        <v>0.6772743525996</v>
      </c>
      <c r="R492" s="14"/>
      <c r="S492" s="14">
        <v>0.70212800793165897</v>
      </c>
      <c r="T492" s="14">
        <v>0.67755419365056402</v>
      </c>
      <c r="U492" s="14">
        <v>0.61534581979365799</v>
      </c>
      <c r="V492" s="14">
        <v>0.579363648223023</v>
      </c>
      <c r="W492" s="14">
        <v>0.64730350964946604</v>
      </c>
      <c r="X492" s="14">
        <v>0.63233411061422995</v>
      </c>
      <c r="Y492" s="14">
        <v>0.62781942687173198</v>
      </c>
      <c r="Z492" s="14">
        <v>0.68852184639477299</v>
      </c>
      <c r="AA492" s="14">
        <v>0.59129585407997198</v>
      </c>
      <c r="AB492" s="14">
        <v>0.642442851840619</v>
      </c>
      <c r="AC492" s="14">
        <v>0.554093755668012</v>
      </c>
      <c r="AD492" s="14">
        <v>0.75784099933291305</v>
      </c>
      <c r="AE492" s="14"/>
      <c r="AF492" s="14">
        <v>0.62973888272467404</v>
      </c>
      <c r="AG492" s="14">
        <v>0.71517703024477297</v>
      </c>
      <c r="AH492" s="14">
        <v>0.66306100122506395</v>
      </c>
      <c r="AI492" s="14">
        <v>0.63752620748694599</v>
      </c>
      <c r="AJ492" s="14">
        <v>0.56906881437340595</v>
      </c>
      <c r="AK492" s="14">
        <v>0.60251368450605203</v>
      </c>
      <c r="AL492" s="14">
        <v>0.64567853851216295</v>
      </c>
      <c r="AM492" s="14">
        <v>0.58847704189705297</v>
      </c>
      <c r="AN492" s="14">
        <v>0.65704948239503802</v>
      </c>
      <c r="AO492" s="14">
        <v>0.66037355412835996</v>
      </c>
      <c r="AP492" s="14">
        <v>0.634410955571168</v>
      </c>
      <c r="AQ492" s="14">
        <v>0.69987856423015704</v>
      </c>
      <c r="AR492" s="14">
        <v>0.64143155953129205</v>
      </c>
      <c r="AS492" s="14">
        <v>0.85297243827665004</v>
      </c>
      <c r="AT492" s="14">
        <v>0.77038535076986703</v>
      </c>
      <c r="AU492" s="14">
        <v>0.71403710385667496</v>
      </c>
      <c r="AV492" s="14"/>
      <c r="AW492" s="14">
        <v>0.61434051540843704</v>
      </c>
      <c r="AX492" s="14">
        <v>0.67646306464731198</v>
      </c>
      <c r="AY492" s="14"/>
      <c r="AZ492" s="14">
        <v>0.61414540075851798</v>
      </c>
      <c r="BA492" s="14">
        <v>0.65096440565844704</v>
      </c>
      <c r="BB492" s="14" t="s">
        <v>98</v>
      </c>
      <c r="BC492" s="14">
        <v>0.61408369223817005</v>
      </c>
      <c r="BD492" s="14">
        <v>0.67251036156225497</v>
      </c>
      <c r="BE492" s="14">
        <v>0.64431567389996702</v>
      </c>
      <c r="BF492" s="14">
        <v>0.80690541872586297</v>
      </c>
      <c r="BG492" s="14"/>
      <c r="BH492" s="14">
        <v>0.57287634590460301</v>
      </c>
      <c r="BI492" s="14">
        <v>0.69209194656338802</v>
      </c>
      <c r="BJ492" s="14">
        <v>0.60997216319341596</v>
      </c>
      <c r="BK492" s="14"/>
      <c r="BL492" s="14">
        <v>0.58220556204676699</v>
      </c>
      <c r="BM492" s="14">
        <v>0.68807825233884101</v>
      </c>
      <c r="BN492" s="14">
        <v>0.74476326273562998</v>
      </c>
      <c r="BO492" s="14">
        <v>0.629312996458257</v>
      </c>
      <c r="BP492" s="14">
        <v>0.58204379162484698</v>
      </c>
      <c r="BQ492" s="14"/>
      <c r="BR492" s="14">
        <v>0.623235295137471</v>
      </c>
      <c r="BS492" s="14">
        <v>0.68595377461215501</v>
      </c>
      <c r="BT492" s="14">
        <v>0.76680245579446205</v>
      </c>
    </row>
    <row r="493" spans="2:72" x14ac:dyDescent="0.25">
      <c r="B493" t="s">
        <v>291</v>
      </c>
      <c r="C493" s="14">
        <v>0.276840929042316</v>
      </c>
      <c r="D493" s="14">
        <v>0.29906114509438703</v>
      </c>
      <c r="E493" s="14">
        <v>0.254714604369708</v>
      </c>
      <c r="F493" s="14"/>
      <c r="G493" s="14">
        <v>0.18569234563405401</v>
      </c>
      <c r="H493" s="14">
        <v>0.250665527093484</v>
      </c>
      <c r="I493" s="14">
        <v>0.26538010963947101</v>
      </c>
      <c r="J493" s="14">
        <v>0.28511135629483297</v>
      </c>
      <c r="K493" s="14">
        <v>0.280419343615118</v>
      </c>
      <c r="L493" s="14">
        <v>0.35947640154858801</v>
      </c>
      <c r="M493" s="14"/>
      <c r="N493" s="14">
        <v>0.25886685721611802</v>
      </c>
      <c r="O493" s="14">
        <v>0.26760904438033201</v>
      </c>
      <c r="P493" s="14">
        <v>0.357740936146829</v>
      </c>
      <c r="Q493" s="14">
        <v>0.22922972652241699</v>
      </c>
      <c r="R493" s="14"/>
      <c r="S493" s="14">
        <v>0.218417034683629</v>
      </c>
      <c r="T493" s="14">
        <v>0.25133835619579697</v>
      </c>
      <c r="U493" s="14">
        <v>0.30458870076866601</v>
      </c>
      <c r="V493" s="14">
        <v>0.31700242361013098</v>
      </c>
      <c r="W493" s="14">
        <v>0.24257412541465101</v>
      </c>
      <c r="X493" s="14">
        <v>0.30644966960279801</v>
      </c>
      <c r="Y493" s="14">
        <v>0.31592310712657401</v>
      </c>
      <c r="Z493" s="14">
        <v>0.207903558219933</v>
      </c>
      <c r="AA493" s="14">
        <v>0.31663275077208902</v>
      </c>
      <c r="AB493" s="14">
        <v>0.28888552731369299</v>
      </c>
      <c r="AC493" s="14">
        <v>0.333357711651456</v>
      </c>
      <c r="AD493" s="14">
        <v>0.16948254584709299</v>
      </c>
      <c r="AE493" s="14"/>
      <c r="AF493" s="14">
        <v>0.249839551175776</v>
      </c>
      <c r="AG493" s="14">
        <v>0.191193736089939</v>
      </c>
      <c r="AH493" s="14">
        <v>0.244749334695396</v>
      </c>
      <c r="AI493" s="14">
        <v>0.26387507674362898</v>
      </c>
      <c r="AJ493" s="14">
        <v>0.335907575788156</v>
      </c>
      <c r="AK493" s="14">
        <v>0.320706705466415</v>
      </c>
      <c r="AL493" s="14">
        <v>0.246925061177864</v>
      </c>
      <c r="AM493" s="14">
        <v>0.38683985239804403</v>
      </c>
      <c r="AN493" s="14">
        <v>0.26233611297232001</v>
      </c>
      <c r="AO493" s="14">
        <v>0.25372933195090802</v>
      </c>
      <c r="AP493" s="14">
        <v>0.305776403209361</v>
      </c>
      <c r="AQ493" s="14">
        <v>0.27529704038952402</v>
      </c>
      <c r="AR493" s="14">
        <v>0.27298133347772802</v>
      </c>
      <c r="AS493" s="14">
        <v>0.12569776300421201</v>
      </c>
      <c r="AT493" s="14">
        <v>0.205345377792547</v>
      </c>
      <c r="AU493" s="14">
        <v>0.25705855689946999</v>
      </c>
      <c r="AV493" s="14"/>
      <c r="AW493" s="14">
        <v>0.31095720964053802</v>
      </c>
      <c r="AX493" s="14">
        <v>0.23172222252783101</v>
      </c>
      <c r="AY493" s="14"/>
      <c r="AZ493" s="14">
        <v>0.30413515223801102</v>
      </c>
      <c r="BA493" s="14">
        <v>0.28692245060043697</v>
      </c>
      <c r="BB493" s="14" t="s">
        <v>98</v>
      </c>
      <c r="BC493" s="14">
        <v>0.295245637568816</v>
      </c>
      <c r="BD493" s="14">
        <v>0.24387215438377999</v>
      </c>
      <c r="BE493" s="14">
        <v>0.24662087034091101</v>
      </c>
      <c r="BF493" s="14">
        <v>0.109243026269636</v>
      </c>
      <c r="BG493" s="14"/>
      <c r="BH493" s="14">
        <v>0.355818280135409</v>
      </c>
      <c r="BI493" s="14">
        <v>0.232873416234745</v>
      </c>
      <c r="BJ493" s="14">
        <v>0.256541819830923</v>
      </c>
      <c r="BK493" s="14"/>
      <c r="BL493" s="14">
        <v>0.35236853635017001</v>
      </c>
      <c r="BM493" s="14">
        <v>0.234360299648502</v>
      </c>
      <c r="BN493" s="14">
        <v>0.20754372582983799</v>
      </c>
      <c r="BO493" s="14">
        <v>0.29064127168593201</v>
      </c>
      <c r="BP493" s="14">
        <v>0.29225431454253598</v>
      </c>
      <c r="BQ493" s="14"/>
      <c r="BR493" s="14">
        <v>0.31390815650501802</v>
      </c>
      <c r="BS493" s="14">
        <v>0.24011413542486101</v>
      </c>
      <c r="BT493" s="14">
        <v>0.172523446572106</v>
      </c>
    </row>
    <row r="494" spans="2:72" x14ac:dyDescent="0.25">
      <c r="B494" t="s">
        <v>92</v>
      </c>
      <c r="C494" s="14">
        <v>8.2070392918821594E-2</v>
      </c>
      <c r="D494" s="14">
        <v>6.8674767576032997E-2</v>
      </c>
      <c r="E494" s="14">
        <v>9.5731198437647005E-2</v>
      </c>
      <c r="F494" s="14"/>
      <c r="G494" s="14">
        <v>6.5837576897560202E-2</v>
      </c>
      <c r="H494" s="14">
        <v>0.105605856611256</v>
      </c>
      <c r="I494" s="14">
        <v>7.5235941453028199E-2</v>
      </c>
      <c r="J494" s="14">
        <v>9.2452104359396395E-2</v>
      </c>
      <c r="K494" s="14">
        <v>9.3982479281856393E-2</v>
      </c>
      <c r="L494" s="14">
        <v>6.3011167216757494E-2</v>
      </c>
      <c r="M494" s="14"/>
      <c r="N494" s="14">
        <v>6.2428220422338102E-2</v>
      </c>
      <c r="O494" s="14">
        <v>9.7525626201095506E-2</v>
      </c>
      <c r="P494" s="14">
        <v>7.4237679683774094E-2</v>
      </c>
      <c r="Q494" s="14">
        <v>9.3495920877982905E-2</v>
      </c>
      <c r="R494" s="14"/>
      <c r="S494" s="14">
        <v>7.9454957384711297E-2</v>
      </c>
      <c r="T494" s="14">
        <v>7.1107450153639604E-2</v>
      </c>
      <c r="U494" s="14">
        <v>8.0065479437676002E-2</v>
      </c>
      <c r="V494" s="14">
        <v>0.103633928166845</v>
      </c>
      <c r="W494" s="14">
        <v>0.110122364935883</v>
      </c>
      <c r="X494" s="14">
        <v>6.1216219782972703E-2</v>
      </c>
      <c r="Y494" s="14">
        <v>5.6257466001693901E-2</v>
      </c>
      <c r="Z494" s="14">
        <v>0.103574595385294</v>
      </c>
      <c r="AA494" s="14">
        <v>9.2071395147938703E-2</v>
      </c>
      <c r="AB494" s="14">
        <v>6.8671620845688605E-2</v>
      </c>
      <c r="AC494" s="14">
        <v>0.112548532680533</v>
      </c>
      <c r="AD494" s="14">
        <v>7.2676454819993394E-2</v>
      </c>
      <c r="AE494" s="14"/>
      <c r="AF494" s="14">
        <v>0.12042156609955</v>
      </c>
      <c r="AG494" s="14">
        <v>9.3629233665287706E-2</v>
      </c>
      <c r="AH494" s="14">
        <v>9.2189664079540296E-2</v>
      </c>
      <c r="AI494" s="14">
        <v>9.8598715769425499E-2</v>
      </c>
      <c r="AJ494" s="14">
        <v>9.5023609838437703E-2</v>
      </c>
      <c r="AK494" s="14">
        <v>7.6779610027532599E-2</v>
      </c>
      <c r="AL494" s="14">
        <v>0.10739640030997299</v>
      </c>
      <c r="AM494" s="14">
        <v>2.46831057049034E-2</v>
      </c>
      <c r="AN494" s="14">
        <v>8.0614404632642397E-2</v>
      </c>
      <c r="AO494" s="14">
        <v>8.5897113920731502E-2</v>
      </c>
      <c r="AP494" s="14">
        <v>5.9812641219471101E-2</v>
      </c>
      <c r="AQ494" s="14">
        <v>2.4824395380319799E-2</v>
      </c>
      <c r="AR494" s="14">
        <v>8.5587106990979905E-2</v>
      </c>
      <c r="AS494" s="14">
        <v>2.1329798719138201E-2</v>
      </c>
      <c r="AT494" s="14">
        <v>2.42692714375864E-2</v>
      </c>
      <c r="AU494" s="14">
        <v>2.8904339243855302E-2</v>
      </c>
      <c r="AV494" s="14"/>
      <c r="AW494" s="14">
        <v>7.4702274951024494E-2</v>
      </c>
      <c r="AX494" s="14">
        <v>9.1814712824856801E-2</v>
      </c>
      <c r="AY494" s="14"/>
      <c r="AZ494" s="14">
        <v>8.1719447003471599E-2</v>
      </c>
      <c r="BA494" s="14">
        <v>6.2113143741116601E-2</v>
      </c>
      <c r="BB494" s="14" t="s">
        <v>98</v>
      </c>
      <c r="BC494" s="14">
        <v>9.06706701930141E-2</v>
      </c>
      <c r="BD494" s="14">
        <v>8.3617484053964505E-2</v>
      </c>
      <c r="BE494" s="14">
        <v>0.109063455759122</v>
      </c>
      <c r="BF494" s="14">
        <v>8.3851555004501102E-2</v>
      </c>
      <c r="BG494" s="14"/>
      <c r="BH494" s="14">
        <v>7.1305373959987997E-2</v>
      </c>
      <c r="BI494" s="14">
        <v>7.50346372018664E-2</v>
      </c>
      <c r="BJ494" s="14">
        <v>0.13348601697566101</v>
      </c>
      <c r="BK494" s="14"/>
      <c r="BL494" s="14">
        <v>6.5425901603062706E-2</v>
      </c>
      <c r="BM494" s="14">
        <v>7.7561448012657894E-2</v>
      </c>
      <c r="BN494" s="14">
        <v>4.7693011434532299E-2</v>
      </c>
      <c r="BO494" s="14">
        <v>8.0045731855811306E-2</v>
      </c>
      <c r="BP494" s="14">
        <v>0.12570189383261701</v>
      </c>
      <c r="BQ494" s="14"/>
      <c r="BR494" s="14">
        <v>6.28565483575107E-2</v>
      </c>
      <c r="BS494" s="14">
        <v>7.3932089962983699E-2</v>
      </c>
      <c r="BT494" s="14">
        <v>6.06740976334319E-2</v>
      </c>
    </row>
    <row r="495" spans="2:72" x14ac:dyDescent="0.2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row>
    <row r="496" spans="2:72" x14ac:dyDescent="0.25">
      <c r="B496" s="6" t="s">
        <v>297</v>
      </c>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row>
    <row r="497" spans="2:72" x14ac:dyDescent="0.25">
      <c r="B497" s="23" t="s">
        <v>96</v>
      </c>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row>
    <row r="498" spans="2:72" x14ac:dyDescent="0.25">
      <c r="B498" t="s">
        <v>293</v>
      </c>
      <c r="C498" s="14">
        <v>0.52227410977511901</v>
      </c>
      <c r="D498" s="14">
        <v>0.51265256235144097</v>
      </c>
      <c r="E498" s="14">
        <v>0.53045210624877703</v>
      </c>
      <c r="F498" s="14"/>
      <c r="G498" s="14">
        <v>0.52851935146566698</v>
      </c>
      <c r="H498" s="14">
        <v>0.46659956609653902</v>
      </c>
      <c r="I498" s="14">
        <v>0.49081172336210599</v>
      </c>
      <c r="J498" s="14">
        <v>0.52915131038650898</v>
      </c>
      <c r="K498" s="14">
        <v>0.57436918163778705</v>
      </c>
      <c r="L498" s="14">
        <v>0.54837643084724697</v>
      </c>
      <c r="M498" s="14"/>
      <c r="N498" s="14">
        <v>0.52102880856924105</v>
      </c>
      <c r="O498" s="14">
        <v>0.50575404726516204</v>
      </c>
      <c r="P498" s="14">
        <v>0.48296739923069198</v>
      </c>
      <c r="Q498" s="14">
        <v>0.57520985530803503</v>
      </c>
      <c r="R498" s="14"/>
      <c r="S498" s="14">
        <v>0.49929895668541802</v>
      </c>
      <c r="T498" s="14">
        <v>0.50158401717758505</v>
      </c>
      <c r="U498" s="14">
        <v>0.52938977892466099</v>
      </c>
      <c r="V498" s="14">
        <v>0.53558205534994796</v>
      </c>
      <c r="W498" s="14">
        <v>0.497339624115403</v>
      </c>
      <c r="X498" s="14">
        <v>0.50001231406645097</v>
      </c>
      <c r="Y498" s="14">
        <v>0.51147888395777497</v>
      </c>
      <c r="Z498" s="14">
        <v>0.56626042272509203</v>
      </c>
      <c r="AA498" s="14">
        <v>0.55845551637961199</v>
      </c>
      <c r="AB498" s="14">
        <v>0.54103906264667601</v>
      </c>
      <c r="AC498" s="14">
        <v>0.57146400910480699</v>
      </c>
      <c r="AD498" s="14">
        <v>0.48513789968519599</v>
      </c>
      <c r="AE498" s="14"/>
      <c r="AF498" s="14">
        <v>0.64079990745652704</v>
      </c>
      <c r="AG498" s="14">
        <v>0.55406269730908198</v>
      </c>
      <c r="AH498" s="14">
        <v>0.57719782563994504</v>
      </c>
      <c r="AI498" s="14">
        <v>0.569094665883361</v>
      </c>
      <c r="AJ498" s="14">
        <v>0.45704244210072897</v>
      </c>
      <c r="AK498" s="14">
        <v>0.477659181293623</v>
      </c>
      <c r="AL498" s="14">
        <v>0.57221323279645198</v>
      </c>
      <c r="AM498" s="14">
        <v>0.59089077492124498</v>
      </c>
      <c r="AN498" s="14">
        <v>0.56551512001140802</v>
      </c>
      <c r="AO498" s="14">
        <v>0.52136410347113205</v>
      </c>
      <c r="AP498" s="14">
        <v>0.54083345405803596</v>
      </c>
      <c r="AQ498" s="14">
        <v>0.51676795433432998</v>
      </c>
      <c r="AR498" s="14">
        <v>0.41394886777448098</v>
      </c>
      <c r="AS498" s="14">
        <v>0.42111823169103901</v>
      </c>
      <c r="AT498" s="14">
        <v>0.47714808881639797</v>
      </c>
      <c r="AU498" s="14">
        <v>0.45530014115621398</v>
      </c>
      <c r="AV498" s="14"/>
      <c r="AW498" s="14">
        <v>0.53071110427918</v>
      </c>
      <c r="AX498" s="14">
        <v>0.51111620298639104</v>
      </c>
      <c r="AY498" s="14"/>
      <c r="AZ498" s="14">
        <v>0.52080752735319702</v>
      </c>
      <c r="BA498" s="14">
        <v>0.50796588377423402</v>
      </c>
      <c r="BB498" s="14" t="s">
        <v>98</v>
      </c>
      <c r="BC498" s="14">
        <v>0.53803588857212303</v>
      </c>
      <c r="BD498" s="14">
        <v>0.58183707292063103</v>
      </c>
      <c r="BE498" s="14">
        <v>0.52077971731060202</v>
      </c>
      <c r="BF498" s="14">
        <v>0.46176432945396201</v>
      </c>
      <c r="BG498" s="14"/>
      <c r="BH498" s="14">
        <v>0.50960757321567995</v>
      </c>
      <c r="BI498" s="14">
        <v>0.55370585060576005</v>
      </c>
      <c r="BJ498" s="14">
        <v>0.44322857054783299</v>
      </c>
      <c r="BK498" s="14"/>
      <c r="BL498" s="14">
        <v>0.49762041654161698</v>
      </c>
      <c r="BM498" s="14">
        <v>0.58859773934221105</v>
      </c>
      <c r="BN498" s="14">
        <v>0.503779669336336</v>
      </c>
      <c r="BO498" s="14">
        <v>0.47976660545625999</v>
      </c>
      <c r="BP498" s="14">
        <v>0.414455438741341</v>
      </c>
      <c r="BQ498" s="14"/>
      <c r="BR498" s="14">
        <v>0.48353346793430302</v>
      </c>
      <c r="BS498" s="14">
        <v>0.58097320948790399</v>
      </c>
      <c r="BT498" s="14">
        <v>0.49497760256082801</v>
      </c>
    </row>
    <row r="499" spans="2:72" x14ac:dyDescent="0.25">
      <c r="B499" t="s">
        <v>294</v>
      </c>
      <c r="C499" s="14">
        <v>0.25122749404418199</v>
      </c>
      <c r="D499" s="14">
        <v>0.26252687657889101</v>
      </c>
      <c r="E499" s="14">
        <v>0.240917704548091</v>
      </c>
      <c r="F499" s="14"/>
      <c r="G499" s="14">
        <v>0.29603379809351898</v>
      </c>
      <c r="H499" s="14">
        <v>0.27176897175119402</v>
      </c>
      <c r="I499" s="14">
        <v>0.29053599580335598</v>
      </c>
      <c r="J499" s="14">
        <v>0.221651615429517</v>
      </c>
      <c r="K499" s="14">
        <v>0.195634668537992</v>
      </c>
      <c r="L499" s="14">
        <v>0.23376232908772801</v>
      </c>
      <c r="M499" s="14"/>
      <c r="N499" s="14">
        <v>0.29379398915334698</v>
      </c>
      <c r="O499" s="14">
        <v>0.252277278571926</v>
      </c>
      <c r="P499" s="14">
        <v>0.28344389544764198</v>
      </c>
      <c r="Q499" s="14">
        <v>0.17781908491404499</v>
      </c>
      <c r="R499" s="14"/>
      <c r="S499" s="14">
        <v>0.284270495758004</v>
      </c>
      <c r="T499" s="14">
        <v>0.29250723633737702</v>
      </c>
      <c r="U499" s="14">
        <v>0.24749341982092299</v>
      </c>
      <c r="V499" s="14">
        <v>0.20301021955575599</v>
      </c>
      <c r="W499" s="14">
        <v>0.257688094124637</v>
      </c>
      <c r="X499" s="14">
        <v>0.33073699118181399</v>
      </c>
      <c r="Y499" s="14">
        <v>0.26723791781633599</v>
      </c>
      <c r="Z499" s="14">
        <v>0.182551141358058</v>
      </c>
      <c r="AA499" s="14">
        <v>0.203157688623645</v>
      </c>
      <c r="AB499" s="14">
        <v>0.20061027411209001</v>
      </c>
      <c r="AC499" s="14">
        <v>0.22682443434024599</v>
      </c>
      <c r="AD499" s="14">
        <v>0.23555001864668901</v>
      </c>
      <c r="AE499" s="14"/>
      <c r="AF499" s="14">
        <v>0.122807168579822</v>
      </c>
      <c r="AG499" s="14">
        <v>0.15895132532747999</v>
      </c>
      <c r="AH499" s="14">
        <v>0.20348761775238</v>
      </c>
      <c r="AI499" s="14">
        <v>0.20557934875839701</v>
      </c>
      <c r="AJ499" s="14">
        <v>0.29033291087090601</v>
      </c>
      <c r="AK499" s="14">
        <v>0.31694372518903702</v>
      </c>
      <c r="AL499" s="14">
        <v>0.248433255108716</v>
      </c>
      <c r="AM499" s="14">
        <v>0.20227472217533299</v>
      </c>
      <c r="AN499" s="14">
        <v>0.27038277595507898</v>
      </c>
      <c r="AO499" s="14">
        <v>0.24888486541575</v>
      </c>
      <c r="AP499" s="14">
        <v>0.25886104524174902</v>
      </c>
      <c r="AQ499" s="14">
        <v>0.28013060622576602</v>
      </c>
      <c r="AR499" s="14">
        <v>0.31049985675290498</v>
      </c>
      <c r="AS499" s="14">
        <v>0.283583630186938</v>
      </c>
      <c r="AT499" s="14">
        <v>0.408331826298447</v>
      </c>
      <c r="AU499" s="14">
        <v>0.41022777667405103</v>
      </c>
      <c r="AV499" s="14"/>
      <c r="AW499" s="14">
        <v>0.248637794409139</v>
      </c>
      <c r="AX499" s="14">
        <v>0.25465236615055897</v>
      </c>
      <c r="AY499" s="14"/>
      <c r="AZ499" s="14">
        <v>0.24702414622184601</v>
      </c>
      <c r="BA499" s="14">
        <v>0.293290852518518</v>
      </c>
      <c r="BB499" s="14" t="s">
        <v>98</v>
      </c>
      <c r="BC499" s="14">
        <v>0.22484984150567799</v>
      </c>
      <c r="BD499" s="14">
        <v>0.23468676691239401</v>
      </c>
      <c r="BE499" s="14">
        <v>0.21506609626155301</v>
      </c>
      <c r="BF499" s="14">
        <v>0.25545493221041898</v>
      </c>
      <c r="BG499" s="14"/>
      <c r="BH499" s="14">
        <v>0.26097971910925399</v>
      </c>
      <c r="BI499" s="14">
        <v>0.247406143545819</v>
      </c>
      <c r="BJ499" s="14">
        <v>0.25036956897947699</v>
      </c>
      <c r="BK499" s="14"/>
      <c r="BL499" s="14">
        <v>0.28475394354507799</v>
      </c>
      <c r="BM499" s="14">
        <v>0.20904326229557499</v>
      </c>
      <c r="BN499" s="14">
        <v>0.284374622074265</v>
      </c>
      <c r="BO499" s="14">
        <v>0.40568259170079302</v>
      </c>
      <c r="BP499" s="14">
        <v>0.25599044380353703</v>
      </c>
      <c r="BQ499" s="14"/>
      <c r="BR499" s="14">
        <v>0.29843941782843703</v>
      </c>
      <c r="BS499" s="14">
        <v>0.2279105104711</v>
      </c>
      <c r="BT499" s="14">
        <v>0.34613753399212099</v>
      </c>
    </row>
    <row r="500" spans="2:72" x14ac:dyDescent="0.25">
      <c r="B500" t="s">
        <v>295</v>
      </c>
      <c r="C500" s="14">
        <v>5.8561211205963103E-2</v>
      </c>
      <c r="D500" s="14">
        <v>7.5567844776336296E-2</v>
      </c>
      <c r="E500" s="14">
        <v>4.1267725072816001E-2</v>
      </c>
      <c r="F500" s="14"/>
      <c r="G500" s="14">
        <v>5.82556669568709E-2</v>
      </c>
      <c r="H500" s="14">
        <v>7.6010157186314001E-2</v>
      </c>
      <c r="I500" s="14">
        <v>3.7737311936063701E-2</v>
      </c>
      <c r="J500" s="14">
        <v>6.8193822436247706E-2</v>
      </c>
      <c r="K500" s="14">
        <v>6.0105702475345697E-2</v>
      </c>
      <c r="L500" s="14">
        <v>5.2716354040438299E-2</v>
      </c>
      <c r="M500" s="14"/>
      <c r="N500" s="14">
        <v>7.0667102580707505E-2</v>
      </c>
      <c r="O500" s="14">
        <v>6.3905019190220999E-2</v>
      </c>
      <c r="P500" s="14">
        <v>5.3061541988506003E-2</v>
      </c>
      <c r="Q500" s="14">
        <v>4.3920766487596602E-2</v>
      </c>
      <c r="R500" s="14"/>
      <c r="S500" s="14">
        <v>6.6356150113849405E-2</v>
      </c>
      <c r="T500" s="14">
        <v>5.15767245351193E-2</v>
      </c>
      <c r="U500" s="14">
        <v>5.83665011357219E-2</v>
      </c>
      <c r="V500" s="14">
        <v>7.0066253899283504E-2</v>
      </c>
      <c r="W500" s="14">
        <v>6.1390814535290397E-2</v>
      </c>
      <c r="X500" s="14">
        <v>3.4483530156724798E-2</v>
      </c>
      <c r="Y500" s="14">
        <v>5.03167870287363E-2</v>
      </c>
      <c r="Z500" s="14">
        <v>6.1121721061368102E-2</v>
      </c>
      <c r="AA500" s="14">
        <v>5.8956245375318302E-2</v>
      </c>
      <c r="AB500" s="14">
        <v>7.9255299087546999E-2</v>
      </c>
      <c r="AC500" s="14">
        <v>9.9712749564162401E-3</v>
      </c>
      <c r="AD500" s="14">
        <v>0.120112724071126</v>
      </c>
      <c r="AE500" s="14"/>
      <c r="AF500" s="14">
        <v>5.62987758733609E-2</v>
      </c>
      <c r="AG500" s="14">
        <v>2.6522563180104E-2</v>
      </c>
      <c r="AH500" s="14">
        <v>4.4660286747731003E-2</v>
      </c>
      <c r="AI500" s="14">
        <v>6.8403517897210303E-2</v>
      </c>
      <c r="AJ500" s="14">
        <v>4.9266855798634802E-2</v>
      </c>
      <c r="AK500" s="14">
        <v>6.2087461326145399E-2</v>
      </c>
      <c r="AL500" s="14">
        <v>6.8491386457234002E-2</v>
      </c>
      <c r="AM500" s="14">
        <v>5.9740533098869203E-2</v>
      </c>
      <c r="AN500" s="14">
        <v>4.458989409301E-2</v>
      </c>
      <c r="AO500" s="14">
        <v>4.1252266812514503E-2</v>
      </c>
      <c r="AP500" s="14">
        <v>6.7127393526265899E-2</v>
      </c>
      <c r="AQ500" s="14">
        <v>6.5687858128132007E-2</v>
      </c>
      <c r="AR500" s="14">
        <v>0.14071215442024801</v>
      </c>
      <c r="AS500" s="14">
        <v>0.13360843395003699</v>
      </c>
      <c r="AT500" s="14">
        <v>9.2106581444248298E-2</v>
      </c>
      <c r="AU500" s="14">
        <v>3.1490068180667199E-2</v>
      </c>
      <c r="AV500" s="14"/>
      <c r="AW500" s="14">
        <v>5.7112410477843101E-2</v>
      </c>
      <c r="AX500" s="14">
        <v>6.0477247001888203E-2</v>
      </c>
      <c r="AY500" s="14"/>
      <c r="AZ500" s="14">
        <v>6.48822868972697E-2</v>
      </c>
      <c r="BA500" s="14">
        <v>5.9238924283035697E-2</v>
      </c>
      <c r="BB500" s="14" t="s">
        <v>98</v>
      </c>
      <c r="BC500" s="14">
        <v>6.1450547356124999E-2</v>
      </c>
      <c r="BD500" s="14">
        <v>2.8888583324315899E-2</v>
      </c>
      <c r="BE500" s="14">
        <v>5.5940704424357002E-2</v>
      </c>
      <c r="BF500" s="14">
        <v>8.0228579519697599E-2</v>
      </c>
      <c r="BG500" s="14"/>
      <c r="BH500" s="14">
        <v>6.8507737157376097E-2</v>
      </c>
      <c r="BI500" s="14">
        <v>4.5968751814022997E-2</v>
      </c>
      <c r="BJ500" s="14">
        <v>6.9116505796345304E-2</v>
      </c>
      <c r="BK500" s="14"/>
      <c r="BL500" s="14">
        <v>7.4788999903494302E-2</v>
      </c>
      <c r="BM500" s="14">
        <v>4.2542338287945597E-2</v>
      </c>
      <c r="BN500" s="14">
        <v>6.1789849611282199E-2</v>
      </c>
      <c r="BO500" s="14">
        <v>3.5144942667913202E-2</v>
      </c>
      <c r="BP500" s="14">
        <v>5.0683131018547101E-2</v>
      </c>
      <c r="BQ500" s="14"/>
      <c r="BR500" s="14">
        <v>7.3397839111962696E-2</v>
      </c>
      <c r="BS500" s="14">
        <v>4.6321302987873597E-2</v>
      </c>
      <c r="BT500" s="14">
        <v>5.8943581540857701E-2</v>
      </c>
    </row>
    <row r="501" spans="2:72" x14ac:dyDescent="0.25">
      <c r="B501" t="s">
        <v>296</v>
      </c>
      <c r="C501" s="14">
        <v>2.70613682358549E-2</v>
      </c>
      <c r="D501" s="14">
        <v>3.10485872166241E-2</v>
      </c>
      <c r="E501" s="14">
        <v>2.3352453520661301E-2</v>
      </c>
      <c r="F501" s="14"/>
      <c r="G501" s="14">
        <v>1.6568830189493702E-2</v>
      </c>
      <c r="H501" s="14">
        <v>1.6246186240886001E-2</v>
      </c>
      <c r="I501" s="14">
        <v>2.55577308830198E-2</v>
      </c>
      <c r="J501" s="14">
        <v>2.7402425939141099E-2</v>
      </c>
      <c r="K501" s="14">
        <v>3.3764626036507102E-2</v>
      </c>
      <c r="L501" s="14">
        <v>3.9331973717446699E-2</v>
      </c>
      <c r="M501" s="14"/>
      <c r="N501" s="14">
        <v>2.0158737555567501E-2</v>
      </c>
      <c r="O501" s="14">
        <v>2.6362336017030901E-2</v>
      </c>
      <c r="P501" s="14">
        <v>3.5247227923995803E-2</v>
      </c>
      <c r="Q501" s="14">
        <v>2.66802238360026E-2</v>
      </c>
      <c r="R501" s="14"/>
      <c r="S501" s="14">
        <v>7.6191925445152102E-3</v>
      </c>
      <c r="T501" s="14">
        <v>3.3697308371291597E-2</v>
      </c>
      <c r="U501" s="14">
        <v>1.1723499853682699E-2</v>
      </c>
      <c r="V501" s="14">
        <v>3.3070174082974302E-2</v>
      </c>
      <c r="W501" s="14">
        <v>2.0418774477632899E-2</v>
      </c>
      <c r="X501" s="14">
        <v>3.2581309550822002E-2</v>
      </c>
      <c r="Y501" s="14">
        <v>5.1846158837889199E-2</v>
      </c>
      <c r="Z501" s="14">
        <v>2.37389775730091E-2</v>
      </c>
      <c r="AA501" s="14">
        <v>2.7882045718523402E-2</v>
      </c>
      <c r="AB501" s="14">
        <v>2.5002615919189099E-2</v>
      </c>
      <c r="AC501" s="14">
        <v>2.1017821383532299E-2</v>
      </c>
      <c r="AD501" s="14">
        <v>6.26321775173386E-2</v>
      </c>
      <c r="AE501" s="14"/>
      <c r="AF501" s="14">
        <v>0</v>
      </c>
      <c r="AG501" s="14">
        <v>1.9836400073951502E-2</v>
      </c>
      <c r="AH501" s="14">
        <v>4.5380266980876702E-2</v>
      </c>
      <c r="AI501" s="14">
        <v>1.56007700246479E-2</v>
      </c>
      <c r="AJ501" s="14">
        <v>2.6783382240828098E-2</v>
      </c>
      <c r="AK501" s="14">
        <v>3.30844400676936E-2</v>
      </c>
      <c r="AL501" s="14">
        <v>1.09460874389381E-2</v>
      </c>
      <c r="AM501" s="14">
        <v>2.1971286746472099E-2</v>
      </c>
      <c r="AN501" s="14">
        <v>3.7489412693162902E-2</v>
      </c>
      <c r="AO501" s="14">
        <v>6.8964094342087195E-2</v>
      </c>
      <c r="AP501" s="14">
        <v>3.3879972571937797E-2</v>
      </c>
      <c r="AQ501" s="14">
        <v>1.67839500155328E-2</v>
      </c>
      <c r="AR501" s="14">
        <v>1.16794493456839E-2</v>
      </c>
      <c r="AS501" s="14">
        <v>2.44676762464681E-2</v>
      </c>
      <c r="AT501" s="14">
        <v>0</v>
      </c>
      <c r="AU501" s="14">
        <v>1.2944319827221801E-2</v>
      </c>
      <c r="AV501" s="14"/>
      <c r="AW501" s="14">
        <v>3.1315677020928703E-2</v>
      </c>
      <c r="AX501" s="14">
        <v>2.1435054167323601E-2</v>
      </c>
      <c r="AY501" s="14"/>
      <c r="AZ501" s="14">
        <v>3.5819333011768803E-2</v>
      </c>
      <c r="BA501" s="14">
        <v>2.2461525403195601E-2</v>
      </c>
      <c r="BB501" s="14" t="s">
        <v>98</v>
      </c>
      <c r="BC501" s="14">
        <v>3.1617204785026602E-2</v>
      </c>
      <c r="BD501" s="14">
        <v>9.7324723337180903E-3</v>
      </c>
      <c r="BE501" s="14">
        <v>2.6070358255085298E-2</v>
      </c>
      <c r="BF501" s="14">
        <v>0</v>
      </c>
      <c r="BG501" s="14"/>
      <c r="BH501" s="14">
        <v>4.5231268186958599E-2</v>
      </c>
      <c r="BI501" s="14">
        <v>1.38569326639515E-2</v>
      </c>
      <c r="BJ501" s="14">
        <v>2.06336440623822E-2</v>
      </c>
      <c r="BK501" s="14"/>
      <c r="BL501" s="14">
        <v>4.41136571339013E-2</v>
      </c>
      <c r="BM501" s="14">
        <v>1.7431915977653201E-2</v>
      </c>
      <c r="BN501" s="14">
        <v>1.68959473800364E-2</v>
      </c>
      <c r="BO501" s="14">
        <v>3.49465841285811E-2</v>
      </c>
      <c r="BP501" s="14">
        <v>2.2447385022225302E-2</v>
      </c>
      <c r="BQ501" s="14"/>
      <c r="BR501" s="14">
        <v>4.4407081924516298E-2</v>
      </c>
      <c r="BS501" s="14">
        <v>1.9082885926795301E-2</v>
      </c>
      <c r="BT501" s="14">
        <v>1.03821039544683E-2</v>
      </c>
    </row>
    <row r="502" spans="2:72" x14ac:dyDescent="0.25">
      <c r="B502" t="s">
        <v>117</v>
      </c>
      <c r="C502" s="14">
        <v>0.140875816738881</v>
      </c>
      <c r="D502" s="14">
        <v>0.11820412907670801</v>
      </c>
      <c r="E502" s="14">
        <v>0.16401001060965401</v>
      </c>
      <c r="F502" s="14"/>
      <c r="G502" s="14">
        <v>0.10062235329445</v>
      </c>
      <c r="H502" s="14">
        <v>0.169375118725067</v>
      </c>
      <c r="I502" s="14">
        <v>0.15535723801545401</v>
      </c>
      <c r="J502" s="14">
        <v>0.153600825808585</v>
      </c>
      <c r="K502" s="14">
        <v>0.136125821312368</v>
      </c>
      <c r="L502" s="14">
        <v>0.12581291230714101</v>
      </c>
      <c r="M502" s="14"/>
      <c r="N502" s="14">
        <v>9.4351362141136097E-2</v>
      </c>
      <c r="O502" s="14">
        <v>0.15170131895566</v>
      </c>
      <c r="P502" s="14">
        <v>0.14527993540916401</v>
      </c>
      <c r="Q502" s="14">
        <v>0.17637006945432099</v>
      </c>
      <c r="R502" s="14"/>
      <c r="S502" s="14">
        <v>0.14245520489821401</v>
      </c>
      <c r="T502" s="14">
        <v>0.120634713578627</v>
      </c>
      <c r="U502" s="14">
        <v>0.153026800265012</v>
      </c>
      <c r="V502" s="14">
        <v>0.158271297112038</v>
      </c>
      <c r="W502" s="14">
        <v>0.16316269274703701</v>
      </c>
      <c r="X502" s="14">
        <v>0.10218585504418801</v>
      </c>
      <c r="Y502" s="14">
        <v>0.119120252359264</v>
      </c>
      <c r="Z502" s="14">
        <v>0.16632773728247299</v>
      </c>
      <c r="AA502" s="14">
        <v>0.15154850390290101</v>
      </c>
      <c r="AB502" s="14">
        <v>0.15409274823449801</v>
      </c>
      <c r="AC502" s="14">
        <v>0.17072246021499801</v>
      </c>
      <c r="AD502" s="14">
        <v>9.6567180079650497E-2</v>
      </c>
      <c r="AE502" s="14"/>
      <c r="AF502" s="14">
        <v>0.18009414809029001</v>
      </c>
      <c r="AG502" s="14">
        <v>0.240627014109383</v>
      </c>
      <c r="AH502" s="14">
        <v>0.12927400287906701</v>
      </c>
      <c r="AI502" s="14">
        <v>0.14132169743638401</v>
      </c>
      <c r="AJ502" s="14">
        <v>0.176574408988903</v>
      </c>
      <c r="AK502" s="14">
        <v>0.110225192123501</v>
      </c>
      <c r="AL502" s="14">
        <v>9.9916038198659796E-2</v>
      </c>
      <c r="AM502" s="14">
        <v>0.12512268305808</v>
      </c>
      <c r="AN502" s="14">
        <v>8.2022797247339796E-2</v>
      </c>
      <c r="AO502" s="14">
        <v>0.119534669958516</v>
      </c>
      <c r="AP502" s="14">
        <v>9.9298134602011395E-2</v>
      </c>
      <c r="AQ502" s="14">
        <v>0.12062963129623901</v>
      </c>
      <c r="AR502" s="14">
        <v>0.123159671706682</v>
      </c>
      <c r="AS502" s="14">
        <v>0.13722202792551799</v>
      </c>
      <c r="AT502" s="14">
        <v>2.2413503440907E-2</v>
      </c>
      <c r="AU502" s="14">
        <v>9.0037694161845996E-2</v>
      </c>
      <c r="AV502" s="14"/>
      <c r="AW502" s="14">
        <v>0.13222301381290899</v>
      </c>
      <c r="AX502" s="14">
        <v>0.15231912969383801</v>
      </c>
      <c r="AY502" s="14"/>
      <c r="AZ502" s="14">
        <v>0.13146670651591799</v>
      </c>
      <c r="BA502" s="14">
        <v>0.117042814021016</v>
      </c>
      <c r="BB502" s="14" t="s">
        <v>98</v>
      </c>
      <c r="BC502" s="14">
        <v>0.14404651778104699</v>
      </c>
      <c r="BD502" s="14">
        <v>0.14485510450894001</v>
      </c>
      <c r="BE502" s="14">
        <v>0.182143123748403</v>
      </c>
      <c r="BF502" s="14">
        <v>0.20255215881592201</v>
      </c>
      <c r="BG502" s="14"/>
      <c r="BH502" s="14">
        <v>0.115673702330731</v>
      </c>
      <c r="BI502" s="14">
        <v>0.139062321370447</v>
      </c>
      <c r="BJ502" s="14">
        <v>0.21665171061396199</v>
      </c>
      <c r="BK502" s="14"/>
      <c r="BL502" s="14">
        <v>9.8722982875909499E-2</v>
      </c>
      <c r="BM502" s="14">
        <v>0.142384744096616</v>
      </c>
      <c r="BN502" s="14">
        <v>0.13315991159808099</v>
      </c>
      <c r="BO502" s="14">
        <v>4.4459276046453E-2</v>
      </c>
      <c r="BP502" s="14">
        <v>0.256423601414349</v>
      </c>
      <c r="BQ502" s="14"/>
      <c r="BR502" s="14">
        <v>0.100222193200781</v>
      </c>
      <c r="BS502" s="14">
        <v>0.125712091126327</v>
      </c>
      <c r="BT502" s="14">
        <v>8.9559177951725299E-2</v>
      </c>
    </row>
    <row r="503" spans="2:72" x14ac:dyDescent="0.25">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row>
    <row r="504" spans="2:72" x14ac:dyDescent="0.25">
      <c r="B504" s="6" t="s">
        <v>302</v>
      </c>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row>
    <row r="505" spans="2:72" x14ac:dyDescent="0.25">
      <c r="B505" s="23" t="s">
        <v>96</v>
      </c>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row>
    <row r="506" spans="2:72" x14ac:dyDescent="0.25">
      <c r="B506" t="s">
        <v>298</v>
      </c>
      <c r="C506" s="14">
        <v>0.320870629911642</v>
      </c>
      <c r="D506" s="14">
        <v>0.29487236907688402</v>
      </c>
      <c r="E506" s="14">
        <v>0.34596924177397398</v>
      </c>
      <c r="F506" s="14"/>
      <c r="G506" s="14">
        <v>0.28145104493166001</v>
      </c>
      <c r="H506" s="14">
        <v>0.37114287479959102</v>
      </c>
      <c r="I506" s="14">
        <v>0.37774283212871801</v>
      </c>
      <c r="J506" s="14">
        <v>0.34932428755193301</v>
      </c>
      <c r="K506" s="14">
        <v>0.29479549160943302</v>
      </c>
      <c r="L506" s="14">
        <v>0.25456991541401203</v>
      </c>
      <c r="M506" s="14"/>
      <c r="N506" s="14">
        <v>0.25759966133312001</v>
      </c>
      <c r="O506" s="14">
        <v>0.30594352619735299</v>
      </c>
      <c r="P506" s="14">
        <v>0.32490950444304201</v>
      </c>
      <c r="Q506" s="14">
        <v>0.40454610111634098</v>
      </c>
      <c r="R506" s="14"/>
      <c r="S506" s="14">
        <v>0.29444173115191202</v>
      </c>
      <c r="T506" s="14">
        <v>0.281072943662518</v>
      </c>
      <c r="U506" s="14">
        <v>0.29577754381860399</v>
      </c>
      <c r="V506" s="14">
        <v>0.27633091562566198</v>
      </c>
      <c r="W506" s="14">
        <v>0.26486075009736698</v>
      </c>
      <c r="X506" s="14">
        <v>0.28926371061296302</v>
      </c>
      <c r="Y506" s="14">
        <v>0.353439428887174</v>
      </c>
      <c r="Z506" s="14">
        <v>0.35302184255798302</v>
      </c>
      <c r="AA506" s="14">
        <v>0.35598117110761801</v>
      </c>
      <c r="AB506" s="14">
        <v>0.38165480181796302</v>
      </c>
      <c r="AC506" s="14">
        <v>0.45718813103334699</v>
      </c>
      <c r="AD506" s="14">
        <v>0.37579332253777997</v>
      </c>
      <c r="AE506" s="14"/>
      <c r="AF506" s="14">
        <v>0.46994410486324401</v>
      </c>
      <c r="AG506" s="14">
        <v>0.39279665660204</v>
      </c>
      <c r="AH506" s="14">
        <v>0.42599770434629303</v>
      </c>
      <c r="AI506" s="14">
        <v>0.34304518969777398</v>
      </c>
      <c r="AJ506" s="14">
        <v>0.30119971398792</v>
      </c>
      <c r="AK506" s="14">
        <v>0.275393462442237</v>
      </c>
      <c r="AL506" s="14">
        <v>0.33987637952648098</v>
      </c>
      <c r="AM506" s="14">
        <v>0.35502080531799601</v>
      </c>
      <c r="AN506" s="14">
        <v>0.32646953988602301</v>
      </c>
      <c r="AO506" s="14">
        <v>0.29240307272406002</v>
      </c>
      <c r="AP506" s="14">
        <v>0.35382312352239398</v>
      </c>
      <c r="AQ506" s="14">
        <v>0.28199112326172099</v>
      </c>
      <c r="AR506" s="14">
        <v>0.25045783487199103</v>
      </c>
      <c r="AS506" s="14">
        <v>0.21523399293242701</v>
      </c>
      <c r="AT506" s="14">
        <v>0.210852296833037</v>
      </c>
      <c r="AU506" s="14">
        <v>0.18398883342799399</v>
      </c>
      <c r="AV506" s="14"/>
      <c r="AW506" s="14">
        <v>0.32868445472993801</v>
      </c>
      <c r="AX506" s="14">
        <v>0.31053686367011801</v>
      </c>
      <c r="AY506" s="14"/>
      <c r="AZ506" s="14">
        <v>0.263149714811099</v>
      </c>
      <c r="BA506" s="14">
        <v>0.335977934266112</v>
      </c>
      <c r="BB506" s="14" t="s">
        <v>98</v>
      </c>
      <c r="BC506" s="14">
        <v>0.44801284666573099</v>
      </c>
      <c r="BD506" s="14">
        <v>0.40757551185087398</v>
      </c>
      <c r="BE506" s="14">
        <v>0.336014413759402</v>
      </c>
      <c r="BF506" s="14">
        <v>0.20837869703532599</v>
      </c>
      <c r="BG506" s="14"/>
      <c r="BH506" s="14">
        <v>0.325414433961488</v>
      </c>
      <c r="BI506" s="14">
        <v>0.31603607137610401</v>
      </c>
      <c r="BJ506" s="14">
        <v>0.34833456144279401</v>
      </c>
      <c r="BK506" s="14"/>
      <c r="BL506" s="14">
        <v>0.25754362203665898</v>
      </c>
      <c r="BM506" s="14">
        <v>0.39947783923238001</v>
      </c>
      <c r="BN506" s="14">
        <v>0.21096306603419099</v>
      </c>
      <c r="BO506" s="14">
        <v>0.29202822659820898</v>
      </c>
      <c r="BP506" s="14">
        <v>0.30628064240071701</v>
      </c>
      <c r="BQ506" s="14"/>
      <c r="BR506" s="14">
        <v>0.21746009293615801</v>
      </c>
      <c r="BS506" s="14">
        <v>0.37686340809295898</v>
      </c>
      <c r="BT506" s="14">
        <v>0.22939153908839899</v>
      </c>
    </row>
    <row r="507" spans="2:72" x14ac:dyDescent="0.25">
      <c r="B507" t="s">
        <v>299</v>
      </c>
      <c r="C507" s="14">
        <v>0.25733233118394899</v>
      </c>
      <c r="D507" s="14">
        <v>0.27938744125137599</v>
      </c>
      <c r="E507" s="14">
        <v>0.23650239823609201</v>
      </c>
      <c r="F507" s="14"/>
      <c r="G507" s="14">
        <v>0.273388769337221</v>
      </c>
      <c r="H507" s="14">
        <v>0.27248567005394098</v>
      </c>
      <c r="I507" s="14">
        <v>0.229301510865624</v>
      </c>
      <c r="J507" s="14">
        <v>0.26094395168725298</v>
      </c>
      <c r="K507" s="14">
        <v>0.23375182976370101</v>
      </c>
      <c r="L507" s="14">
        <v>0.26998650771996602</v>
      </c>
      <c r="M507" s="14"/>
      <c r="N507" s="14">
        <v>0.27255959403862501</v>
      </c>
      <c r="O507" s="14">
        <v>0.30056323110924599</v>
      </c>
      <c r="P507" s="14">
        <v>0.25923326025601001</v>
      </c>
      <c r="Q507" s="14">
        <v>0.19200983242252101</v>
      </c>
      <c r="R507" s="14"/>
      <c r="S507" s="14">
        <v>0.23828451028492101</v>
      </c>
      <c r="T507" s="14">
        <v>0.28759747119900603</v>
      </c>
      <c r="U507" s="14">
        <v>0.26104326893197</v>
      </c>
      <c r="V507" s="14">
        <v>0.268364861705986</v>
      </c>
      <c r="W507" s="14">
        <v>0.26377554009427001</v>
      </c>
      <c r="X507" s="14">
        <v>0.31107201548434399</v>
      </c>
      <c r="Y507" s="14">
        <v>0.239432510776734</v>
      </c>
      <c r="Z507" s="14">
        <v>0.27846402009034499</v>
      </c>
      <c r="AA507" s="14">
        <v>0.27157026949669999</v>
      </c>
      <c r="AB507" s="14">
        <v>0.20936625274468401</v>
      </c>
      <c r="AC507" s="14">
        <v>0.18947190964042601</v>
      </c>
      <c r="AD507" s="14">
        <v>0.219978423172008</v>
      </c>
      <c r="AE507" s="14"/>
      <c r="AF507" s="14">
        <v>0.23471464790348201</v>
      </c>
      <c r="AG507" s="14">
        <v>0.163888332084517</v>
      </c>
      <c r="AH507" s="14">
        <v>0.17640187965412901</v>
      </c>
      <c r="AI507" s="14">
        <v>0.29108012711846099</v>
      </c>
      <c r="AJ507" s="14">
        <v>0.25842279831796899</v>
      </c>
      <c r="AK507" s="14">
        <v>0.23928608193744799</v>
      </c>
      <c r="AL507" s="14">
        <v>0.30076078045271598</v>
      </c>
      <c r="AM507" s="14">
        <v>0.251648549858416</v>
      </c>
      <c r="AN507" s="14">
        <v>0.33005530899615299</v>
      </c>
      <c r="AO507" s="14">
        <v>0.31769483718666502</v>
      </c>
      <c r="AP507" s="14">
        <v>0.29158640356459598</v>
      </c>
      <c r="AQ507" s="14">
        <v>0.256372517708151</v>
      </c>
      <c r="AR507" s="14">
        <v>0.28072877637166399</v>
      </c>
      <c r="AS507" s="14">
        <v>0.29297025735930299</v>
      </c>
      <c r="AT507" s="14">
        <v>0.35008977026252203</v>
      </c>
      <c r="AU507" s="14">
        <v>0.27563749622989198</v>
      </c>
      <c r="AV507" s="14"/>
      <c r="AW507" s="14">
        <v>0.26019478944853902</v>
      </c>
      <c r="AX507" s="14">
        <v>0.25354673638623498</v>
      </c>
      <c r="AY507" s="14"/>
      <c r="AZ507" s="14">
        <v>0.27882095261929402</v>
      </c>
      <c r="BA507" s="14">
        <v>0.27150622835718302</v>
      </c>
      <c r="BB507" s="14" t="s">
        <v>98</v>
      </c>
      <c r="BC507" s="14">
        <v>0.194084199451003</v>
      </c>
      <c r="BD507" s="14">
        <v>0.21364933562089</v>
      </c>
      <c r="BE507" s="14">
        <v>0.23877850084986199</v>
      </c>
      <c r="BF507" s="14">
        <v>0.28894641749835298</v>
      </c>
      <c r="BG507" s="14"/>
      <c r="BH507" s="14">
        <v>0.241265290905259</v>
      </c>
      <c r="BI507" s="14">
        <v>0.28453790167481902</v>
      </c>
      <c r="BJ507" s="14">
        <v>0.20026113279767199</v>
      </c>
      <c r="BK507" s="14"/>
      <c r="BL507" s="14">
        <v>0.29217037486339997</v>
      </c>
      <c r="BM507" s="14">
        <v>0.25876115282191398</v>
      </c>
      <c r="BN507" s="14">
        <v>0.29150382688468202</v>
      </c>
      <c r="BO507" s="14">
        <v>0.24352413630915401</v>
      </c>
      <c r="BP507" s="14">
        <v>0.18964335289037301</v>
      </c>
      <c r="BQ507" s="14"/>
      <c r="BR507" s="14">
        <v>0.32475770629616302</v>
      </c>
      <c r="BS507" s="14">
        <v>0.26831400115194298</v>
      </c>
      <c r="BT507" s="14">
        <v>0.261342314547092</v>
      </c>
    </row>
    <row r="508" spans="2:72" x14ac:dyDescent="0.25">
      <c r="B508" t="s">
        <v>300</v>
      </c>
      <c r="C508" s="14">
        <v>0.263368163011166</v>
      </c>
      <c r="D508" s="14">
        <v>0.26466687833235802</v>
      </c>
      <c r="E508" s="14">
        <v>0.26058468330948598</v>
      </c>
      <c r="F508" s="14"/>
      <c r="G508" s="14">
        <v>0.300087921078876</v>
      </c>
      <c r="H508" s="14">
        <v>0.179355684661997</v>
      </c>
      <c r="I508" s="14">
        <v>0.23009853550032999</v>
      </c>
      <c r="J508" s="14">
        <v>0.24713931840064801</v>
      </c>
      <c r="K508" s="14">
        <v>0.30904118367202399</v>
      </c>
      <c r="L508" s="14">
        <v>0.31655985295472999</v>
      </c>
      <c r="M508" s="14"/>
      <c r="N508" s="14">
        <v>0.32560392192963999</v>
      </c>
      <c r="O508" s="14">
        <v>0.23369282909447001</v>
      </c>
      <c r="P508" s="14">
        <v>0.248062678278413</v>
      </c>
      <c r="Q508" s="14">
        <v>0.24224021896359099</v>
      </c>
      <c r="R508" s="14"/>
      <c r="S508" s="14">
        <v>0.30892405184560101</v>
      </c>
      <c r="T508" s="14">
        <v>0.27042146238952902</v>
      </c>
      <c r="U508" s="14">
        <v>0.25655823960229102</v>
      </c>
      <c r="V508" s="14">
        <v>0.26583804135330402</v>
      </c>
      <c r="W508" s="14">
        <v>0.31510540838339401</v>
      </c>
      <c r="X508" s="14">
        <v>0.29809295259885599</v>
      </c>
      <c r="Y508" s="14">
        <v>0.243184033810395</v>
      </c>
      <c r="Z508" s="14">
        <v>0.22635184693190499</v>
      </c>
      <c r="AA508" s="14">
        <v>0.21044874222304999</v>
      </c>
      <c r="AB508" s="14">
        <v>0.24727950474114299</v>
      </c>
      <c r="AC508" s="14">
        <v>0.22079520245468201</v>
      </c>
      <c r="AD508" s="14">
        <v>0.221624609703995</v>
      </c>
      <c r="AE508" s="14"/>
      <c r="AF508" s="14">
        <v>6.0578611138066903E-2</v>
      </c>
      <c r="AG508" s="14">
        <v>0.225143217811795</v>
      </c>
      <c r="AH508" s="14">
        <v>0.27855965056549598</v>
      </c>
      <c r="AI508" s="14">
        <v>0.26082927012151502</v>
      </c>
      <c r="AJ508" s="14">
        <v>0.28441188295882402</v>
      </c>
      <c r="AK508" s="14">
        <v>0.28091801716297099</v>
      </c>
      <c r="AL508" s="14">
        <v>0.261673115459505</v>
      </c>
      <c r="AM508" s="14">
        <v>0.25473738839676302</v>
      </c>
      <c r="AN508" s="14">
        <v>0.193765654282364</v>
      </c>
      <c r="AO508" s="14">
        <v>0.25242443381802698</v>
      </c>
      <c r="AP508" s="14">
        <v>0.17256073614059</v>
      </c>
      <c r="AQ508" s="14">
        <v>0.30988173148023002</v>
      </c>
      <c r="AR508" s="14">
        <v>0.27391124144059698</v>
      </c>
      <c r="AS508" s="14">
        <v>0.31343057196774099</v>
      </c>
      <c r="AT508" s="14">
        <v>0.40174443847222502</v>
      </c>
      <c r="AU508" s="14">
        <v>0.363988673989317</v>
      </c>
      <c r="AV508" s="14"/>
      <c r="AW508" s="14">
        <v>0.26865650877756703</v>
      </c>
      <c r="AX508" s="14">
        <v>0.25637433729518699</v>
      </c>
      <c r="AY508" s="14"/>
      <c r="AZ508" s="14">
        <v>0.29249893904399499</v>
      </c>
      <c r="BA508" s="14">
        <v>0.23889535446420401</v>
      </c>
      <c r="BB508" s="14" t="s">
        <v>98</v>
      </c>
      <c r="BC508" s="14">
        <v>0.26423260284172001</v>
      </c>
      <c r="BD508" s="14">
        <v>0.24568759717137501</v>
      </c>
      <c r="BE508" s="14">
        <v>0.25958854452447799</v>
      </c>
      <c r="BF508" s="14">
        <v>0.19643842878887999</v>
      </c>
      <c r="BG508" s="14"/>
      <c r="BH508" s="14">
        <v>0.25918451851261898</v>
      </c>
      <c r="BI508" s="14">
        <v>0.27230829990194499</v>
      </c>
      <c r="BJ508" s="14">
        <v>0.24565834040489101</v>
      </c>
      <c r="BK508" s="14"/>
      <c r="BL508" s="14">
        <v>0.272590230869864</v>
      </c>
      <c r="BM508" s="14">
        <v>0.23736954744171501</v>
      </c>
      <c r="BN508" s="14">
        <v>0.36130875726852302</v>
      </c>
      <c r="BO508" s="14">
        <v>0.279241727850224</v>
      </c>
      <c r="BP508" s="14">
        <v>0.262263061799765</v>
      </c>
      <c r="BQ508" s="14"/>
      <c r="BR508" s="14">
        <v>0.25210527054363002</v>
      </c>
      <c r="BS508" s="14">
        <v>0.24943537850463199</v>
      </c>
      <c r="BT508" s="14">
        <v>0.39651390224692501</v>
      </c>
    </row>
    <row r="509" spans="2:72" x14ac:dyDescent="0.25">
      <c r="B509" t="s">
        <v>301</v>
      </c>
      <c r="C509" s="14">
        <v>5.4844848128481401E-2</v>
      </c>
      <c r="D509" s="14">
        <v>5.9313354196871997E-2</v>
      </c>
      <c r="E509" s="14">
        <v>5.08583384254091E-2</v>
      </c>
      <c r="F509" s="14"/>
      <c r="G509" s="14">
        <v>2.9784755090336401E-2</v>
      </c>
      <c r="H509" s="14">
        <v>5.21142648038566E-2</v>
      </c>
      <c r="I509" s="14">
        <v>4.0825883853213299E-2</v>
      </c>
      <c r="J509" s="14">
        <v>5.1525399423545198E-2</v>
      </c>
      <c r="K509" s="14">
        <v>6.8395760556890603E-2</v>
      </c>
      <c r="L509" s="14">
        <v>7.89061821895536E-2</v>
      </c>
      <c r="M509" s="14"/>
      <c r="N509" s="14">
        <v>7.1702197630215903E-2</v>
      </c>
      <c r="O509" s="14">
        <v>4.5648192681465999E-2</v>
      </c>
      <c r="P509" s="14">
        <v>5.97699790943515E-2</v>
      </c>
      <c r="Q509" s="14">
        <v>3.7257219932352599E-2</v>
      </c>
      <c r="R509" s="14"/>
      <c r="S509" s="14">
        <v>4.98236000185492E-2</v>
      </c>
      <c r="T509" s="14">
        <v>7.0078932607787997E-2</v>
      </c>
      <c r="U509" s="14">
        <v>5.98611334893034E-2</v>
      </c>
      <c r="V509" s="14">
        <v>6.4262201745530295E-2</v>
      </c>
      <c r="W509" s="14">
        <v>2.5259053042890799E-2</v>
      </c>
      <c r="X509" s="14">
        <v>2.6115488508025302E-2</v>
      </c>
      <c r="Y509" s="14">
        <v>6.3366211946771805E-2</v>
      </c>
      <c r="Z509" s="14">
        <v>3.4025678729533999E-2</v>
      </c>
      <c r="AA509" s="14">
        <v>7.02784877541833E-2</v>
      </c>
      <c r="AB509" s="14">
        <v>4.7718554882399303E-2</v>
      </c>
      <c r="AC509" s="14">
        <v>3.0170811244325999E-2</v>
      </c>
      <c r="AD509" s="14">
        <v>0.13665542621330101</v>
      </c>
      <c r="AE509" s="14"/>
      <c r="AF509" s="14">
        <v>5.62987758733609E-2</v>
      </c>
      <c r="AG509" s="14">
        <v>2.3936936462233799E-2</v>
      </c>
      <c r="AH509" s="14">
        <v>4.2652822625070502E-2</v>
      </c>
      <c r="AI509" s="14">
        <v>3.42642552839523E-2</v>
      </c>
      <c r="AJ509" s="14">
        <v>5.1071397834353799E-2</v>
      </c>
      <c r="AK509" s="14">
        <v>9.8546134134645205E-2</v>
      </c>
      <c r="AL509" s="14">
        <v>3.0579299288216899E-2</v>
      </c>
      <c r="AM509" s="14">
        <v>5.4722294051289803E-2</v>
      </c>
      <c r="AN509" s="14">
        <v>6.7391784527116097E-2</v>
      </c>
      <c r="AO509" s="14">
        <v>2.91040548423003E-2</v>
      </c>
      <c r="AP509" s="14">
        <v>8.7647662104244198E-2</v>
      </c>
      <c r="AQ509" s="14">
        <v>6.8316639232577803E-2</v>
      </c>
      <c r="AR509" s="14">
        <v>7.6639433436559296E-2</v>
      </c>
      <c r="AS509" s="14">
        <v>1.8497673545095902E-2</v>
      </c>
      <c r="AT509" s="14">
        <v>1.9239904207536799E-2</v>
      </c>
      <c r="AU509" s="14">
        <v>0.11976322284065501</v>
      </c>
      <c r="AV509" s="14"/>
      <c r="AW509" s="14">
        <v>6.0542796712858199E-2</v>
      </c>
      <c r="AX509" s="14">
        <v>4.7309323581103901E-2</v>
      </c>
      <c r="AY509" s="14"/>
      <c r="AZ509" s="14">
        <v>7.2836795048548106E-2</v>
      </c>
      <c r="BA509" s="14">
        <v>5.5737863424769503E-2</v>
      </c>
      <c r="BB509" s="14" t="s">
        <v>98</v>
      </c>
      <c r="BC509" s="14">
        <v>7.6972024258154699E-3</v>
      </c>
      <c r="BD509" s="14">
        <v>3.8921998257611203E-2</v>
      </c>
      <c r="BE509" s="14">
        <v>5.0662441229814698E-2</v>
      </c>
      <c r="BF509" s="14">
        <v>2.4629835053441899E-2</v>
      </c>
      <c r="BG509" s="14"/>
      <c r="BH509" s="14">
        <v>8.8052704800572201E-2</v>
      </c>
      <c r="BI509" s="14">
        <v>3.4292691824107803E-2</v>
      </c>
      <c r="BJ509" s="14">
        <v>4.09165802597403E-2</v>
      </c>
      <c r="BK509" s="14"/>
      <c r="BL509" s="14">
        <v>9.7357699779010501E-2</v>
      </c>
      <c r="BM509" s="14">
        <v>1.8004615492558201E-2</v>
      </c>
      <c r="BN509" s="14">
        <v>3.6503316410016098E-2</v>
      </c>
      <c r="BO509" s="14">
        <v>2.8426365936531899E-2</v>
      </c>
      <c r="BP509" s="14">
        <v>5.1765472777726501E-2</v>
      </c>
      <c r="BQ509" s="14"/>
      <c r="BR509" s="14">
        <v>0.124907116049344</v>
      </c>
      <c r="BS509" s="14">
        <v>2.6808109670581701E-2</v>
      </c>
      <c r="BT509" s="14">
        <v>4.5097096249977903E-2</v>
      </c>
    </row>
    <row r="510" spans="2:72" x14ac:dyDescent="0.25">
      <c r="B510" t="s">
        <v>168</v>
      </c>
      <c r="C510" s="14">
        <v>0.103584027764762</v>
      </c>
      <c r="D510" s="14">
        <v>0.10175995714251</v>
      </c>
      <c r="E510" s="14">
        <v>0.10608533825503901</v>
      </c>
      <c r="F510" s="14"/>
      <c r="G510" s="14">
        <v>0.115287509561907</v>
      </c>
      <c r="H510" s="14">
        <v>0.124901505680615</v>
      </c>
      <c r="I510" s="14">
        <v>0.122031237652113</v>
      </c>
      <c r="J510" s="14">
        <v>9.1067042936620907E-2</v>
      </c>
      <c r="K510" s="14">
        <v>9.40157343979523E-2</v>
      </c>
      <c r="L510" s="14">
        <v>7.9977541721738502E-2</v>
      </c>
      <c r="M510" s="14"/>
      <c r="N510" s="14">
        <v>7.2534625068398695E-2</v>
      </c>
      <c r="O510" s="14">
        <v>0.11415222091746401</v>
      </c>
      <c r="P510" s="14">
        <v>0.108024577928184</v>
      </c>
      <c r="Q510" s="14">
        <v>0.12394662756519501</v>
      </c>
      <c r="R510" s="14"/>
      <c r="S510" s="14">
        <v>0.10852610669901699</v>
      </c>
      <c r="T510" s="14">
        <v>9.0829190141159005E-2</v>
      </c>
      <c r="U510" s="14">
        <v>0.126759814157832</v>
      </c>
      <c r="V510" s="14">
        <v>0.12520397956951901</v>
      </c>
      <c r="W510" s="14">
        <v>0.13099924838207799</v>
      </c>
      <c r="X510" s="14">
        <v>7.5455832795812E-2</v>
      </c>
      <c r="Y510" s="14">
        <v>0.10057781457892601</v>
      </c>
      <c r="Z510" s="14">
        <v>0.108136611690233</v>
      </c>
      <c r="AA510" s="14">
        <v>9.1721329418448905E-2</v>
      </c>
      <c r="AB510" s="14">
        <v>0.11398088581381099</v>
      </c>
      <c r="AC510" s="14">
        <v>0.10237394562721901</v>
      </c>
      <c r="AD510" s="14">
        <v>4.59482183729156E-2</v>
      </c>
      <c r="AE510" s="14"/>
      <c r="AF510" s="14">
        <v>0.17846386022184499</v>
      </c>
      <c r="AG510" s="14">
        <v>0.19423485703941401</v>
      </c>
      <c r="AH510" s="14">
        <v>7.6387942809011705E-2</v>
      </c>
      <c r="AI510" s="14">
        <v>7.0781157778297105E-2</v>
      </c>
      <c r="AJ510" s="14">
        <v>0.104894206900934</v>
      </c>
      <c r="AK510" s="14">
        <v>0.105856304322699</v>
      </c>
      <c r="AL510" s="14">
        <v>6.7110425273081004E-2</v>
      </c>
      <c r="AM510" s="14">
        <v>8.3870962375535693E-2</v>
      </c>
      <c r="AN510" s="14">
        <v>8.2317712308344504E-2</v>
      </c>
      <c r="AO510" s="14">
        <v>0.108373601428947</v>
      </c>
      <c r="AP510" s="14">
        <v>9.43820746681759E-2</v>
      </c>
      <c r="AQ510" s="14">
        <v>8.3437988317319606E-2</v>
      </c>
      <c r="AR510" s="14">
        <v>0.11826271387918801</v>
      </c>
      <c r="AS510" s="14">
        <v>0.159867504195432</v>
      </c>
      <c r="AT510" s="14">
        <v>1.8073590224678301E-2</v>
      </c>
      <c r="AU510" s="14">
        <v>5.6621773512142197E-2</v>
      </c>
      <c r="AV510" s="14"/>
      <c r="AW510" s="14">
        <v>8.1921450331098003E-2</v>
      </c>
      <c r="AX510" s="14">
        <v>0.132232739067356</v>
      </c>
      <c r="AY510" s="14"/>
      <c r="AZ510" s="14">
        <v>9.2693598477064099E-2</v>
      </c>
      <c r="BA510" s="14">
        <v>9.7882619487731706E-2</v>
      </c>
      <c r="BB510" s="14" t="s">
        <v>98</v>
      </c>
      <c r="BC510" s="14">
        <v>8.5973148615730494E-2</v>
      </c>
      <c r="BD510" s="14">
        <v>9.41655570992498E-2</v>
      </c>
      <c r="BE510" s="14">
        <v>0.114956099636442</v>
      </c>
      <c r="BF510" s="14">
        <v>0.28160662162400002</v>
      </c>
      <c r="BG510" s="14"/>
      <c r="BH510" s="14">
        <v>8.6083051820061401E-2</v>
      </c>
      <c r="BI510" s="14">
        <v>9.2825035223024294E-2</v>
      </c>
      <c r="BJ510" s="14">
        <v>0.164829385094904</v>
      </c>
      <c r="BK510" s="14"/>
      <c r="BL510" s="14">
        <v>8.03380724510665E-2</v>
      </c>
      <c r="BM510" s="14">
        <v>8.6386845011433205E-2</v>
      </c>
      <c r="BN510" s="14">
        <v>9.9721033402588199E-2</v>
      </c>
      <c r="BO510" s="14">
        <v>0.15677954330588101</v>
      </c>
      <c r="BP510" s="14">
        <v>0.19004747013141801</v>
      </c>
      <c r="BQ510" s="14"/>
      <c r="BR510" s="14">
        <v>8.0769814174705107E-2</v>
      </c>
      <c r="BS510" s="14">
        <v>7.8579102579884194E-2</v>
      </c>
      <c r="BT510" s="14">
        <v>6.7655147867606999E-2</v>
      </c>
    </row>
    <row r="511" spans="2:72" x14ac:dyDescent="0.25">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row>
    <row r="512" spans="2:72" x14ac:dyDescent="0.25">
      <c r="B512" s="6" t="s">
        <v>304</v>
      </c>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row>
    <row r="513" spans="2:72" x14ac:dyDescent="0.25">
      <c r="B513" s="23" t="s">
        <v>96</v>
      </c>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row>
    <row r="514" spans="2:72" x14ac:dyDescent="0.25">
      <c r="B514" t="s">
        <v>303</v>
      </c>
      <c r="C514" s="14">
        <v>5.2722134271115897E-2</v>
      </c>
      <c r="D514" s="14">
        <v>5.8316718327913901E-2</v>
      </c>
      <c r="E514" s="14">
        <v>4.7620393216678797E-2</v>
      </c>
      <c r="F514" s="14"/>
      <c r="G514" s="14">
        <v>1.5566608185642299E-2</v>
      </c>
      <c r="H514" s="14">
        <v>4.6366490495268697E-2</v>
      </c>
      <c r="I514" s="14">
        <v>8.2715460595187695E-2</v>
      </c>
      <c r="J514" s="14">
        <v>4.1941876394703002E-2</v>
      </c>
      <c r="K514" s="14">
        <v>7.5957710446864002E-2</v>
      </c>
      <c r="L514" s="14">
        <v>5.1538804102915198E-2</v>
      </c>
      <c r="M514" s="14"/>
      <c r="N514" s="14">
        <v>5.97954597035249E-2</v>
      </c>
      <c r="O514" s="14">
        <v>4.7673178478936103E-2</v>
      </c>
      <c r="P514" s="14">
        <v>7.1705089683213596E-2</v>
      </c>
      <c r="Q514" s="14">
        <v>2.8983329186249698E-2</v>
      </c>
      <c r="R514" s="14"/>
      <c r="S514" s="14">
        <v>2.66360141074636E-2</v>
      </c>
      <c r="T514" s="14">
        <v>5.8530687659356199E-2</v>
      </c>
      <c r="U514" s="14">
        <v>7.5365841178328799E-2</v>
      </c>
      <c r="V514" s="14">
        <v>6.5232714834135702E-2</v>
      </c>
      <c r="W514" s="14">
        <v>6.0895399950367302E-2</v>
      </c>
      <c r="X514" s="14">
        <v>5.18692521406212E-2</v>
      </c>
      <c r="Y514" s="14">
        <v>8.6121931130611007E-2</v>
      </c>
      <c r="Z514" s="14">
        <v>2.1265585784210998E-2</v>
      </c>
      <c r="AA514" s="14">
        <v>4.5307397287183103E-2</v>
      </c>
      <c r="AB514" s="14">
        <v>4.8402116699832201E-2</v>
      </c>
      <c r="AC514" s="14">
        <v>2.7304615252560401E-2</v>
      </c>
      <c r="AD514" s="14">
        <v>7.0577541817789899E-2</v>
      </c>
      <c r="AE514" s="14"/>
      <c r="AF514" s="14">
        <v>5.62987758733609E-2</v>
      </c>
      <c r="AG514" s="14">
        <v>2.5058772757627901E-2</v>
      </c>
      <c r="AH514" s="14">
        <v>3.20840066349233E-2</v>
      </c>
      <c r="AI514" s="14">
        <v>2.08574953189277E-2</v>
      </c>
      <c r="AJ514" s="14">
        <v>5.3994543464926797E-2</v>
      </c>
      <c r="AK514" s="14">
        <v>3.9777621035797003E-2</v>
      </c>
      <c r="AL514" s="14">
        <v>6.2767369036966003E-2</v>
      </c>
      <c r="AM514" s="14">
        <v>4.57733571394233E-2</v>
      </c>
      <c r="AN514" s="14">
        <v>9.9572371032042806E-2</v>
      </c>
      <c r="AO514" s="14">
        <v>6.1837542114976697E-2</v>
      </c>
      <c r="AP514" s="14">
        <v>0.106503418038551</v>
      </c>
      <c r="AQ514" s="14">
        <v>2.7993645202906502E-2</v>
      </c>
      <c r="AR514" s="14">
        <v>9.7673549293709597E-2</v>
      </c>
      <c r="AS514" s="14">
        <v>2.44676762464681E-2</v>
      </c>
      <c r="AT514" s="14">
        <v>1.9239904207536799E-2</v>
      </c>
      <c r="AU514" s="14">
        <v>7.6762582496746806E-2</v>
      </c>
      <c r="AV514" s="14"/>
      <c r="AW514" s="14">
        <v>6.3053105186638495E-2</v>
      </c>
      <c r="AX514" s="14">
        <v>3.9059447818377703E-2</v>
      </c>
      <c r="AY514" s="14"/>
      <c r="AZ514" s="14">
        <v>7.1534968760838105E-2</v>
      </c>
      <c r="BA514" s="14">
        <v>6.5294613602043305E-2</v>
      </c>
      <c r="BB514" s="14" t="s">
        <v>98</v>
      </c>
      <c r="BC514" s="14">
        <v>2.0852646773063099E-2</v>
      </c>
      <c r="BD514" s="14">
        <v>2.3243848394994299E-2</v>
      </c>
      <c r="BE514" s="14">
        <v>3.0782421254098399E-2</v>
      </c>
      <c r="BF514" s="14">
        <v>2.40205182582558E-2</v>
      </c>
      <c r="BG514" s="14"/>
      <c r="BH514" s="14">
        <v>9.2555820241154593E-2</v>
      </c>
      <c r="BI514" s="14">
        <v>2.6771577906584701E-2</v>
      </c>
      <c r="BJ514" s="14">
        <v>5.1496849402893702E-2</v>
      </c>
      <c r="BK514" s="14"/>
      <c r="BL514" s="14">
        <v>8.3012280916101994E-2</v>
      </c>
      <c r="BM514" s="14">
        <v>2.47430579110322E-2</v>
      </c>
      <c r="BN514" s="14">
        <v>1.4327302998937299E-2</v>
      </c>
      <c r="BO514" s="14">
        <v>8.6977945901545298E-2</v>
      </c>
      <c r="BP514" s="14">
        <v>7.4082846227386298E-2</v>
      </c>
      <c r="BQ514" s="14"/>
      <c r="BR514" s="14">
        <v>9.7686137961156105E-2</v>
      </c>
      <c r="BS514" s="14">
        <v>3.06480142352447E-2</v>
      </c>
      <c r="BT514" s="14">
        <v>9.3713288393094708E-3</v>
      </c>
    </row>
    <row r="515" spans="2:72" x14ac:dyDescent="0.25">
      <c r="B515" t="s">
        <v>135</v>
      </c>
      <c r="C515" s="14">
        <v>3.27157754927924E-2</v>
      </c>
      <c r="D515" s="14">
        <v>3.5051753055457199E-2</v>
      </c>
      <c r="E515" s="14">
        <v>3.0659831610664202E-2</v>
      </c>
      <c r="F515" s="14"/>
      <c r="G515" s="14">
        <v>3.0383726923876399E-2</v>
      </c>
      <c r="H515" s="14">
        <v>2.0706952713151702E-2</v>
      </c>
      <c r="I515" s="14">
        <v>3.6559311835920101E-2</v>
      </c>
      <c r="J515" s="14">
        <v>2.40279661206469E-2</v>
      </c>
      <c r="K515" s="14">
        <v>3.7564767975144797E-2</v>
      </c>
      <c r="L515" s="14">
        <v>4.4695961449835502E-2</v>
      </c>
      <c r="M515" s="14"/>
      <c r="N515" s="14">
        <v>2.8071083325065901E-2</v>
      </c>
      <c r="O515" s="14">
        <v>2.3481192358813699E-2</v>
      </c>
      <c r="P515" s="14">
        <v>3.7436785839795303E-2</v>
      </c>
      <c r="Q515" s="14">
        <v>4.3712172688402301E-2</v>
      </c>
      <c r="R515" s="14"/>
      <c r="S515" s="14">
        <v>4.3173489722703198E-2</v>
      </c>
      <c r="T515" s="14">
        <v>1.8164607603398199E-2</v>
      </c>
      <c r="U515" s="14">
        <v>2.4194915008619301E-2</v>
      </c>
      <c r="V515" s="14">
        <v>2.4995020123657799E-2</v>
      </c>
      <c r="W515" s="14">
        <v>4.6754942989463401E-2</v>
      </c>
      <c r="X515" s="14">
        <v>6.0473578047107603E-2</v>
      </c>
      <c r="Y515" s="14">
        <v>2.6351173059649399E-2</v>
      </c>
      <c r="Z515" s="14">
        <v>2.1729768082643999E-2</v>
      </c>
      <c r="AA515" s="14">
        <v>2.9565657413350301E-2</v>
      </c>
      <c r="AB515" s="14">
        <v>2.04018688856719E-2</v>
      </c>
      <c r="AC515" s="14">
        <v>2.1281765071793E-2</v>
      </c>
      <c r="AD515" s="14">
        <v>7.6062041092337496E-2</v>
      </c>
      <c r="AE515" s="14"/>
      <c r="AF515" s="14">
        <v>0.126039159752424</v>
      </c>
      <c r="AG515" s="14">
        <v>3.0384759182989201E-2</v>
      </c>
      <c r="AH515" s="14">
        <v>3.6759078790410599E-2</v>
      </c>
      <c r="AI515" s="14">
        <v>1.58349190746108E-2</v>
      </c>
      <c r="AJ515" s="14">
        <v>3.2733225492289797E-2</v>
      </c>
      <c r="AK515" s="14">
        <v>5.1224692346262701E-2</v>
      </c>
      <c r="AL515" s="14">
        <v>3.2745162426795302E-2</v>
      </c>
      <c r="AM515" s="14">
        <v>1.6238221509943401E-2</v>
      </c>
      <c r="AN515" s="14">
        <v>3.1648129326258302E-2</v>
      </c>
      <c r="AO515" s="14">
        <v>3.1506657103702401E-2</v>
      </c>
      <c r="AP515" s="14">
        <v>5.1438593814635098E-3</v>
      </c>
      <c r="AQ515" s="14">
        <v>3.1713618244730797E-2</v>
      </c>
      <c r="AR515" s="14">
        <v>0.1225257312827</v>
      </c>
      <c r="AS515" s="14">
        <v>3.32606557612493E-2</v>
      </c>
      <c r="AT515" s="14">
        <v>2.5634091485142001E-2</v>
      </c>
      <c r="AU515" s="14">
        <v>4.3062055487097399E-2</v>
      </c>
      <c r="AV515" s="14"/>
      <c r="AW515" s="14">
        <v>2.8509225520506502E-2</v>
      </c>
      <c r="AX515" s="14">
        <v>3.8278928635810401E-2</v>
      </c>
      <c r="AY515" s="14"/>
      <c r="AZ515" s="14">
        <v>3.8182248974259099E-2</v>
      </c>
      <c r="BA515" s="14">
        <v>3.0963632373510599E-2</v>
      </c>
      <c r="BB515" s="14" t="s">
        <v>98</v>
      </c>
      <c r="BC515" s="14">
        <v>1.2858117313658801E-2</v>
      </c>
      <c r="BD515" s="14">
        <v>3.1740412885000603E-2</v>
      </c>
      <c r="BE515" s="14">
        <v>2.25355207988608E-2</v>
      </c>
      <c r="BF515" s="14">
        <v>0.12857417767069201</v>
      </c>
      <c r="BG515" s="14"/>
      <c r="BH515" s="14">
        <v>5.0655131969532897E-2</v>
      </c>
      <c r="BI515" s="14">
        <v>2.5497230028420501E-2</v>
      </c>
      <c r="BJ515" s="14">
        <v>7.9374189930612304E-3</v>
      </c>
      <c r="BK515" s="14"/>
      <c r="BL515" s="14">
        <v>4.5892631218518297E-2</v>
      </c>
      <c r="BM515" s="14">
        <v>2.2305314140788599E-2</v>
      </c>
      <c r="BN515" s="14">
        <v>3.6104143072755099E-2</v>
      </c>
      <c r="BO515" s="14">
        <v>4.4900789187897999E-2</v>
      </c>
      <c r="BP515" s="14">
        <v>1.8827843643879499E-2</v>
      </c>
      <c r="BQ515" s="14"/>
      <c r="BR515" s="14">
        <v>5.49246953360343E-2</v>
      </c>
      <c r="BS515" s="14">
        <v>2.2556344541386601E-2</v>
      </c>
      <c r="BT515" s="14">
        <v>2.6914796943003801E-2</v>
      </c>
    </row>
    <row r="516" spans="2:72" x14ac:dyDescent="0.25">
      <c r="B516" t="s">
        <v>136</v>
      </c>
      <c r="C516" s="14">
        <v>7.9786676823683997E-2</v>
      </c>
      <c r="D516" s="14">
        <v>7.7600393419042901E-2</v>
      </c>
      <c r="E516" s="14">
        <v>8.2476868012975393E-2</v>
      </c>
      <c r="F516" s="14"/>
      <c r="G516" s="14">
        <v>9.5803611439787301E-2</v>
      </c>
      <c r="H516" s="14">
        <v>0.100222320790673</v>
      </c>
      <c r="I516" s="14">
        <v>7.1966088122368002E-2</v>
      </c>
      <c r="J516" s="14">
        <v>7.8262242897782205E-2</v>
      </c>
      <c r="K516" s="14">
        <v>6.88998988563638E-2</v>
      </c>
      <c r="L516" s="14">
        <v>6.7365875403559802E-2</v>
      </c>
      <c r="M516" s="14"/>
      <c r="N516" s="14">
        <v>8.8505614565997107E-2</v>
      </c>
      <c r="O516" s="14">
        <v>7.8366210554726604E-2</v>
      </c>
      <c r="P516" s="14">
        <v>0.105828546539741</v>
      </c>
      <c r="Q516" s="14">
        <v>5.0152553718168902E-2</v>
      </c>
      <c r="R516" s="14"/>
      <c r="S516" s="14">
        <v>0.106324240150072</v>
      </c>
      <c r="T516" s="14">
        <v>8.8186219477015798E-2</v>
      </c>
      <c r="U516" s="14">
        <v>8.7087499201161697E-2</v>
      </c>
      <c r="V516" s="14">
        <v>9.9207499016963602E-2</v>
      </c>
      <c r="W516" s="14">
        <v>0.104710402240246</v>
      </c>
      <c r="X516" s="14">
        <v>4.9562951161012302E-2</v>
      </c>
      <c r="Y516" s="14">
        <v>5.5580426628680298E-2</v>
      </c>
      <c r="Z516" s="14">
        <v>6.3826649568447899E-2</v>
      </c>
      <c r="AA516" s="14">
        <v>7.0826437382870394E-2</v>
      </c>
      <c r="AB516" s="14">
        <v>6.5336380558914706E-2</v>
      </c>
      <c r="AC516" s="14">
        <v>4.7489659492794802E-2</v>
      </c>
      <c r="AD516" s="14">
        <v>8.9639259982132E-2</v>
      </c>
      <c r="AE516" s="14"/>
      <c r="AF516" s="14">
        <v>0</v>
      </c>
      <c r="AG516" s="14">
        <v>8.5504858415679702E-2</v>
      </c>
      <c r="AH516" s="14">
        <v>4.86765731698518E-2</v>
      </c>
      <c r="AI516" s="14">
        <v>8.8471717665349198E-2</v>
      </c>
      <c r="AJ516" s="14">
        <v>9.6859709184312207E-2</v>
      </c>
      <c r="AK516" s="14">
        <v>6.2412128188945398E-2</v>
      </c>
      <c r="AL516" s="14">
        <v>5.5144330849811601E-2</v>
      </c>
      <c r="AM516" s="14">
        <v>8.72758368515585E-2</v>
      </c>
      <c r="AN516" s="14">
        <v>8.0472982071761096E-2</v>
      </c>
      <c r="AO516" s="14">
        <v>6.8344736891220004E-2</v>
      </c>
      <c r="AP516" s="14">
        <v>8.38883674334749E-2</v>
      </c>
      <c r="AQ516" s="14">
        <v>0.106652507655736</v>
      </c>
      <c r="AR516" s="14">
        <v>0.12073949211978401</v>
      </c>
      <c r="AS516" s="14">
        <v>7.3891331949376707E-2</v>
      </c>
      <c r="AT516" s="14">
        <v>0.113573306373446</v>
      </c>
      <c r="AU516" s="14">
        <v>0.142399602274876</v>
      </c>
      <c r="AV516" s="14"/>
      <c r="AW516" s="14">
        <v>7.2865390526810694E-2</v>
      </c>
      <c r="AX516" s="14">
        <v>8.8940062821676699E-2</v>
      </c>
      <c r="AY516" s="14"/>
      <c r="AZ516" s="14">
        <v>7.3112431484402093E-2</v>
      </c>
      <c r="BA516" s="14">
        <v>9.3250174186641804E-2</v>
      </c>
      <c r="BB516" s="14" t="s">
        <v>98</v>
      </c>
      <c r="BC516" s="14">
        <v>6.8223938181290203E-2</v>
      </c>
      <c r="BD516" s="14">
        <v>6.6172329416440301E-2</v>
      </c>
      <c r="BE516" s="14">
        <v>8.7088612014647002E-2</v>
      </c>
      <c r="BF516" s="14">
        <v>7.52097441778765E-2</v>
      </c>
      <c r="BG516" s="14"/>
      <c r="BH516" s="14">
        <v>8.1189712393320498E-2</v>
      </c>
      <c r="BI516" s="14">
        <v>7.8999331587883304E-2</v>
      </c>
      <c r="BJ516" s="14">
        <v>7.4531887943901795E-2</v>
      </c>
      <c r="BK516" s="14"/>
      <c r="BL516" s="14">
        <v>9.5088299972566195E-2</v>
      </c>
      <c r="BM516" s="14">
        <v>7.3657907492640798E-2</v>
      </c>
      <c r="BN516" s="14">
        <v>8.4977238473462696E-2</v>
      </c>
      <c r="BO516" s="14">
        <v>4.0053491295567303E-2</v>
      </c>
      <c r="BP516" s="14">
        <v>5.9762285516903102E-2</v>
      </c>
      <c r="BQ516" s="14"/>
      <c r="BR516" s="14">
        <v>0.10209754313146401</v>
      </c>
      <c r="BS516" s="14">
        <v>6.8186953422923205E-2</v>
      </c>
      <c r="BT516" s="14">
        <v>0.11487235030633</v>
      </c>
    </row>
    <row r="517" spans="2:72" x14ac:dyDescent="0.25">
      <c r="B517" t="s">
        <v>137</v>
      </c>
      <c r="C517" s="14">
        <v>0.107049362527525</v>
      </c>
      <c r="D517" s="14">
        <v>0.115093416837181</v>
      </c>
      <c r="E517" s="14">
        <v>9.9930702618689804E-2</v>
      </c>
      <c r="F517" s="14"/>
      <c r="G517" s="14">
        <v>0.10269441207985</v>
      </c>
      <c r="H517" s="14">
        <v>0.13563052676703</v>
      </c>
      <c r="I517" s="14">
        <v>8.2975637496174801E-2</v>
      </c>
      <c r="J517" s="14">
        <v>0.136628051400912</v>
      </c>
      <c r="K517" s="14">
        <v>9.7474037479000894E-2</v>
      </c>
      <c r="L517" s="14">
        <v>8.8800752837165001E-2</v>
      </c>
      <c r="M517" s="14"/>
      <c r="N517" s="14">
        <v>0.11578010580536301</v>
      </c>
      <c r="O517" s="14">
        <v>0.109664907317055</v>
      </c>
      <c r="P517" s="14">
        <v>9.9995600691368799E-2</v>
      </c>
      <c r="Q517" s="14">
        <v>0.102816980034676</v>
      </c>
      <c r="R517" s="14"/>
      <c r="S517" s="14">
        <v>9.6118486333965497E-2</v>
      </c>
      <c r="T517" s="14">
        <v>0.116528015743257</v>
      </c>
      <c r="U517" s="14">
        <v>6.9952199007020904E-2</v>
      </c>
      <c r="V517" s="14">
        <v>8.5408367997266296E-2</v>
      </c>
      <c r="W517" s="14">
        <v>0.13108921073631</v>
      </c>
      <c r="X517" s="14">
        <v>0.10570797741233599</v>
      </c>
      <c r="Y517" s="14">
        <v>0.104422382638986</v>
      </c>
      <c r="Z517" s="14">
        <v>0.169263906725972</v>
      </c>
      <c r="AA517" s="14">
        <v>9.6314777756359896E-2</v>
      </c>
      <c r="AB517" s="14">
        <v>0.120602633755431</v>
      </c>
      <c r="AC517" s="14">
        <v>0.167855600424516</v>
      </c>
      <c r="AD517" s="14">
        <v>5.0173650598642303E-2</v>
      </c>
      <c r="AE517" s="14"/>
      <c r="AF517" s="14">
        <v>8.4070529016641096E-2</v>
      </c>
      <c r="AG517" s="14">
        <v>3.2790616707395803E-2</v>
      </c>
      <c r="AH517" s="14">
        <v>0.12601606786000899</v>
      </c>
      <c r="AI517" s="14">
        <v>8.3891500822855194E-2</v>
      </c>
      <c r="AJ517" s="14">
        <v>0.115075003134449</v>
      </c>
      <c r="AK517" s="14">
        <v>0.132077843910228</v>
      </c>
      <c r="AL517" s="14">
        <v>0.13035308161466999</v>
      </c>
      <c r="AM517" s="14">
        <v>7.8065055329480201E-2</v>
      </c>
      <c r="AN517" s="14">
        <v>9.4373798533931796E-2</v>
      </c>
      <c r="AO517" s="14">
        <v>0.12171480596775899</v>
      </c>
      <c r="AP517" s="14">
        <v>0.118562701240959</v>
      </c>
      <c r="AQ517" s="14">
        <v>0.14226833717336701</v>
      </c>
      <c r="AR517" s="14">
        <v>9.8719309934881996E-2</v>
      </c>
      <c r="AS517" s="14">
        <v>0.112292510138933</v>
      </c>
      <c r="AT517" s="14">
        <v>0.15722287277251301</v>
      </c>
      <c r="AU517" s="14">
        <v>0.103749280522835</v>
      </c>
      <c r="AV517" s="14"/>
      <c r="AW517" s="14">
        <v>0.119021569040932</v>
      </c>
      <c r="AX517" s="14">
        <v>9.1216145584251396E-2</v>
      </c>
      <c r="AY517" s="14"/>
      <c r="AZ517" s="14">
        <v>0.11023411770281</v>
      </c>
      <c r="BA517" s="14">
        <v>0.100987838216428</v>
      </c>
      <c r="BB517" s="14" t="s">
        <v>98</v>
      </c>
      <c r="BC517" s="14">
        <v>0.112684661350425</v>
      </c>
      <c r="BD517" s="14">
        <v>0.116012682888589</v>
      </c>
      <c r="BE517" s="14">
        <v>0.11185533084942</v>
      </c>
      <c r="BF517" s="14">
        <v>8.1287724939957298E-2</v>
      </c>
      <c r="BG517" s="14"/>
      <c r="BH517" s="14">
        <v>0.103639035987348</v>
      </c>
      <c r="BI517" s="14">
        <v>0.11491881441075801</v>
      </c>
      <c r="BJ517" s="14">
        <v>9.9508001848602395E-2</v>
      </c>
      <c r="BK517" s="14"/>
      <c r="BL517" s="14">
        <v>0.121974882032964</v>
      </c>
      <c r="BM517" s="14">
        <v>0.103667149034668</v>
      </c>
      <c r="BN517" s="14">
        <v>0.13901350767178999</v>
      </c>
      <c r="BO517" s="14">
        <v>4.6014065396279002E-2</v>
      </c>
      <c r="BP517" s="14">
        <v>6.7673001321557999E-2</v>
      </c>
      <c r="BQ517" s="14"/>
      <c r="BR517" s="14">
        <v>0.13280369727982899</v>
      </c>
      <c r="BS517" s="14">
        <v>0.103003314681926</v>
      </c>
      <c r="BT517" s="14">
        <v>0.15923589396870699</v>
      </c>
    </row>
    <row r="518" spans="2:72" x14ac:dyDescent="0.25">
      <c r="B518" t="s">
        <v>138</v>
      </c>
      <c r="C518" s="14">
        <v>0.11672897387412801</v>
      </c>
      <c r="D518" s="14">
        <v>0.120683098074557</v>
      </c>
      <c r="E518" s="14">
        <v>0.11261343486113599</v>
      </c>
      <c r="F518" s="14"/>
      <c r="G518" s="14">
        <v>0.139738593247937</v>
      </c>
      <c r="H518" s="14">
        <v>0.102054761877982</v>
      </c>
      <c r="I518" s="14">
        <v>0.12453738374819499</v>
      </c>
      <c r="J518" s="14">
        <v>0.10650503314203</v>
      </c>
      <c r="K518" s="14">
        <v>0.114978420537955</v>
      </c>
      <c r="L518" s="14">
        <v>0.11630998704586699</v>
      </c>
      <c r="M518" s="14"/>
      <c r="N518" s="14">
        <v>0.12071660621479099</v>
      </c>
      <c r="O518" s="14">
        <v>0.121080649174333</v>
      </c>
      <c r="P518" s="14">
        <v>0.107627420040808</v>
      </c>
      <c r="Q518" s="14">
        <v>0.115426552463379</v>
      </c>
      <c r="R518" s="14"/>
      <c r="S518" s="14">
        <v>8.5701623087355003E-2</v>
      </c>
      <c r="T518" s="14">
        <v>8.8653434600109798E-2</v>
      </c>
      <c r="U518" s="14">
        <v>0.136442325482902</v>
      </c>
      <c r="V518" s="14">
        <v>0.15270190837120801</v>
      </c>
      <c r="W518" s="14">
        <v>9.5875320198930497E-2</v>
      </c>
      <c r="X518" s="14">
        <v>0.13235699236953299</v>
      </c>
      <c r="Y518" s="14">
        <v>0.12125479934564801</v>
      </c>
      <c r="Z518" s="14">
        <v>9.0677386952408803E-2</v>
      </c>
      <c r="AA518" s="14">
        <v>0.13427638080069701</v>
      </c>
      <c r="AB518" s="14">
        <v>0.15965945204738999</v>
      </c>
      <c r="AC518" s="14">
        <v>8.86577663373566E-2</v>
      </c>
      <c r="AD518" s="14">
        <v>0.101764592329283</v>
      </c>
      <c r="AE518" s="14"/>
      <c r="AF518" s="14">
        <v>0</v>
      </c>
      <c r="AG518" s="14">
        <v>0.131135177901536</v>
      </c>
      <c r="AH518" s="14">
        <v>0.11953326832784</v>
      </c>
      <c r="AI518" s="14">
        <v>0.15895073529547199</v>
      </c>
      <c r="AJ518" s="14">
        <v>0.12519415877373199</v>
      </c>
      <c r="AK518" s="14">
        <v>0.10928689835572999</v>
      </c>
      <c r="AL518" s="14">
        <v>9.0901817706512095E-2</v>
      </c>
      <c r="AM518" s="14">
        <v>0.12862412627566899</v>
      </c>
      <c r="AN518" s="14">
        <v>6.6356524069281497E-2</v>
      </c>
      <c r="AO518" s="14">
        <v>0.153161963620223</v>
      </c>
      <c r="AP518" s="14">
        <v>0.114574868700364</v>
      </c>
      <c r="AQ518" s="14">
        <v>0.103934996542841</v>
      </c>
      <c r="AR518" s="14">
        <v>0.13933297911871501</v>
      </c>
      <c r="AS518" s="14">
        <v>0.16479864601566899</v>
      </c>
      <c r="AT518" s="14">
        <v>0.15492276581643299</v>
      </c>
      <c r="AU518" s="14">
        <v>7.9908569989709896E-2</v>
      </c>
      <c r="AV518" s="14"/>
      <c r="AW518" s="14">
        <v>0.122809421487826</v>
      </c>
      <c r="AX518" s="14">
        <v>0.1086875951966</v>
      </c>
      <c r="AY518" s="14"/>
      <c r="AZ518" s="14">
        <v>0.109320395959948</v>
      </c>
      <c r="BA518" s="14">
        <v>0.11693845997770901</v>
      </c>
      <c r="BB518" s="14" t="s">
        <v>98</v>
      </c>
      <c r="BC518" s="14">
        <v>0.14474604702604099</v>
      </c>
      <c r="BD518" s="14">
        <v>0.14685309159443999</v>
      </c>
      <c r="BE518" s="14">
        <v>0.107655845805499</v>
      </c>
      <c r="BF518" s="14">
        <v>0.10143024539130301</v>
      </c>
      <c r="BG518" s="14"/>
      <c r="BH518" s="14">
        <v>0.13196686684610001</v>
      </c>
      <c r="BI518" s="14">
        <v>0.10535245916854701</v>
      </c>
      <c r="BJ518" s="14">
        <v>7.3599672686212994E-2</v>
      </c>
      <c r="BK518" s="14"/>
      <c r="BL518" s="14">
        <v>0.118496482403794</v>
      </c>
      <c r="BM518" s="14">
        <v>0.113992893580166</v>
      </c>
      <c r="BN518" s="14">
        <v>9.5056148072257096E-2</v>
      </c>
      <c r="BO518" s="14">
        <v>0.15462178392324299</v>
      </c>
      <c r="BP518" s="14">
        <v>0.12972055109946001</v>
      </c>
      <c r="BQ518" s="14"/>
      <c r="BR518" s="14">
        <v>0.10608788935442499</v>
      </c>
      <c r="BS518" s="14">
        <v>0.124025728796851</v>
      </c>
      <c r="BT518" s="14">
        <v>0.152679803280897</v>
      </c>
    </row>
    <row r="519" spans="2:72" x14ac:dyDescent="0.25">
      <c r="B519" t="s">
        <v>139</v>
      </c>
      <c r="C519" s="14">
        <v>0.105320785935525</v>
      </c>
      <c r="D519" s="14">
        <v>0.11069038641345701</v>
      </c>
      <c r="E519" s="14">
        <v>0.10080384827269399</v>
      </c>
      <c r="F519" s="14"/>
      <c r="G519" s="14">
        <v>0.173142147432778</v>
      </c>
      <c r="H519" s="14">
        <v>7.5249345854086394E-2</v>
      </c>
      <c r="I519" s="14">
        <v>8.3720187949532399E-2</v>
      </c>
      <c r="J519" s="14">
        <v>0.121429255268565</v>
      </c>
      <c r="K519" s="14">
        <v>9.2062024772847001E-2</v>
      </c>
      <c r="L519" s="14">
        <v>9.7632538733495394E-2</v>
      </c>
      <c r="M519" s="14"/>
      <c r="N519" s="14">
        <v>0.132362304329008</v>
      </c>
      <c r="O519" s="14">
        <v>9.0012409228263895E-2</v>
      </c>
      <c r="P519" s="14">
        <v>9.2717305189050594E-2</v>
      </c>
      <c r="Q519" s="14">
        <v>0.10241985602831701</v>
      </c>
      <c r="R519" s="14"/>
      <c r="S519" s="14">
        <v>0.12825955815630599</v>
      </c>
      <c r="T519" s="14">
        <v>0.10285686742016199</v>
      </c>
      <c r="U519" s="14">
        <v>9.14603394750403E-2</v>
      </c>
      <c r="V519" s="14">
        <v>8.0975581284820394E-2</v>
      </c>
      <c r="W519" s="14">
        <v>8.7624209695374197E-2</v>
      </c>
      <c r="X519" s="14">
        <v>8.0089172281522597E-2</v>
      </c>
      <c r="Y519" s="14">
        <v>8.4801317467910198E-2</v>
      </c>
      <c r="Z519" s="14">
        <v>0.10947284790973</v>
      </c>
      <c r="AA519" s="14">
        <v>0.13847489507090499</v>
      </c>
      <c r="AB519" s="14">
        <v>0.118845516690959</v>
      </c>
      <c r="AC519" s="14">
        <v>0.10672659796409401</v>
      </c>
      <c r="AD519" s="14">
        <v>0.120311263654222</v>
      </c>
      <c r="AE519" s="14"/>
      <c r="AF519" s="14">
        <v>0.227602292819823</v>
      </c>
      <c r="AG519" s="14">
        <v>6.9164784721524097E-2</v>
      </c>
      <c r="AH519" s="14">
        <v>9.4197767765773002E-2</v>
      </c>
      <c r="AI519" s="14">
        <v>0.14986270196284801</v>
      </c>
      <c r="AJ519" s="14">
        <v>0.13033301274450601</v>
      </c>
      <c r="AK519" s="14">
        <v>6.7592747523249994E-2</v>
      </c>
      <c r="AL519" s="14">
        <v>0.13120634961775801</v>
      </c>
      <c r="AM519" s="14">
        <v>0.11321911894450599</v>
      </c>
      <c r="AN519" s="14">
        <v>0.14536493303855799</v>
      </c>
      <c r="AO519" s="14">
        <v>6.1499216598309897E-2</v>
      </c>
      <c r="AP519" s="14">
        <v>0.123634304203629</v>
      </c>
      <c r="AQ519" s="14">
        <v>0.109914691612557</v>
      </c>
      <c r="AR519" s="14">
        <v>7.9085695472308204E-2</v>
      </c>
      <c r="AS519" s="14">
        <v>4.6842941571015498E-2</v>
      </c>
      <c r="AT519" s="14">
        <v>6.7602258286947603E-2</v>
      </c>
      <c r="AU519" s="14">
        <v>9.2898378165517603E-2</v>
      </c>
      <c r="AV519" s="14"/>
      <c r="AW519" s="14">
        <v>9.4180313695264195E-2</v>
      </c>
      <c r="AX519" s="14">
        <v>0.120054036120695</v>
      </c>
      <c r="AY519" s="14"/>
      <c r="AZ519" s="14">
        <v>9.40138827223196E-2</v>
      </c>
      <c r="BA519" s="14">
        <v>0.110116275577885</v>
      </c>
      <c r="BB519" s="14" t="s">
        <v>98</v>
      </c>
      <c r="BC519" s="14">
        <v>0.13853012746002</v>
      </c>
      <c r="BD519" s="14">
        <v>0.127348515348711</v>
      </c>
      <c r="BE519" s="14">
        <v>9.3520378474656399E-2</v>
      </c>
      <c r="BF519" s="14">
        <v>0.141203096509599</v>
      </c>
      <c r="BG519" s="14"/>
      <c r="BH519" s="14">
        <v>8.3424218497901007E-2</v>
      </c>
      <c r="BI519" s="14">
        <v>0.11691316461071</v>
      </c>
      <c r="BJ519" s="14">
        <v>0.107399667876936</v>
      </c>
      <c r="BK519" s="14"/>
      <c r="BL519" s="14">
        <v>0.11218523115524701</v>
      </c>
      <c r="BM519" s="14">
        <v>0.102697796963795</v>
      </c>
      <c r="BN519" s="14">
        <v>0.117680871935854</v>
      </c>
      <c r="BO519" s="14">
        <v>0.137082613791633</v>
      </c>
      <c r="BP519" s="14">
        <v>0.10225980845302</v>
      </c>
      <c r="BQ519" s="14"/>
      <c r="BR519" s="14">
        <v>0.114101443669262</v>
      </c>
      <c r="BS519" s="14">
        <v>0.115255235143174</v>
      </c>
      <c r="BT519" s="14">
        <v>0.105326945009595</v>
      </c>
    </row>
    <row r="520" spans="2:72" x14ac:dyDescent="0.25">
      <c r="B520" t="s">
        <v>140</v>
      </c>
      <c r="C520" s="14">
        <v>0.142410553809415</v>
      </c>
      <c r="D520" s="14">
        <v>0.14313342864172901</v>
      </c>
      <c r="E520" s="14">
        <v>0.14168210036919299</v>
      </c>
      <c r="F520" s="14"/>
      <c r="G520" s="14">
        <v>0.16403929071576301</v>
      </c>
      <c r="H520" s="14">
        <v>0.16368380424498299</v>
      </c>
      <c r="I520" s="14">
        <v>0.14103797786200001</v>
      </c>
      <c r="J520" s="14">
        <v>0.12470621303719701</v>
      </c>
      <c r="K520" s="14">
        <v>0.13452308499333199</v>
      </c>
      <c r="L520" s="14">
        <v>0.13141385125659799</v>
      </c>
      <c r="M520" s="14"/>
      <c r="N520" s="14">
        <v>0.142818385222968</v>
      </c>
      <c r="O520" s="14">
        <v>0.13758871100592199</v>
      </c>
      <c r="P520" s="14">
        <v>0.14603585449936601</v>
      </c>
      <c r="Q520" s="14">
        <v>0.14408337740850499</v>
      </c>
      <c r="R520" s="14"/>
      <c r="S520" s="14">
        <v>0.193645043907506</v>
      </c>
      <c r="T520" s="14">
        <v>0.13040304941082501</v>
      </c>
      <c r="U520" s="14">
        <v>0.155117501073855</v>
      </c>
      <c r="V520" s="14">
        <v>0.15307691637672699</v>
      </c>
      <c r="W520" s="14">
        <v>0.137927090870822</v>
      </c>
      <c r="X520" s="14">
        <v>0.17873614670519899</v>
      </c>
      <c r="Y520" s="14">
        <v>0.151297345719834</v>
      </c>
      <c r="Z520" s="14">
        <v>9.2512933250699106E-2</v>
      </c>
      <c r="AA520" s="14">
        <v>0.13309335651316101</v>
      </c>
      <c r="AB520" s="14">
        <v>7.0337887162523705E-2</v>
      </c>
      <c r="AC520" s="14">
        <v>0.112403204511366</v>
      </c>
      <c r="AD520" s="14">
        <v>0.13353882363556599</v>
      </c>
      <c r="AE520" s="14"/>
      <c r="AF520" s="14">
        <v>0.118904591496515</v>
      </c>
      <c r="AG520" s="14">
        <v>0.106137323308124</v>
      </c>
      <c r="AH520" s="14">
        <v>0.170368104279223</v>
      </c>
      <c r="AI520" s="14">
        <v>0.17524152564985199</v>
      </c>
      <c r="AJ520" s="14">
        <v>0.120400235737844</v>
      </c>
      <c r="AK520" s="14">
        <v>0.14302572694052701</v>
      </c>
      <c r="AL520" s="14">
        <v>0.14804423801432401</v>
      </c>
      <c r="AM520" s="14">
        <v>0.178271019151784</v>
      </c>
      <c r="AN520" s="14">
        <v>0.12693427923643899</v>
      </c>
      <c r="AO520" s="14">
        <v>0.11406424686458599</v>
      </c>
      <c r="AP520" s="14">
        <v>0.14917393433701701</v>
      </c>
      <c r="AQ520" s="14">
        <v>0.148217209409579</v>
      </c>
      <c r="AR520" s="14">
        <v>0.13296759078906201</v>
      </c>
      <c r="AS520" s="14">
        <v>0.131311071706435</v>
      </c>
      <c r="AT520" s="14">
        <v>0.100101378485311</v>
      </c>
      <c r="AU520" s="14">
        <v>0.16458266810288599</v>
      </c>
      <c r="AV520" s="14"/>
      <c r="AW520" s="14">
        <v>0.144163900177704</v>
      </c>
      <c r="AX520" s="14">
        <v>0.140091757070089</v>
      </c>
      <c r="AY520" s="14"/>
      <c r="AZ520" s="14">
        <v>0.119466587997052</v>
      </c>
      <c r="BA520" s="14">
        <v>0.148051673341767</v>
      </c>
      <c r="BB520" s="14" t="s">
        <v>98</v>
      </c>
      <c r="BC520" s="14">
        <v>0.139325961788132</v>
      </c>
      <c r="BD520" s="14">
        <v>0.127850719587804</v>
      </c>
      <c r="BE520" s="14">
        <v>0.180001939606733</v>
      </c>
      <c r="BF520" s="14">
        <v>9.9684194664280301E-2</v>
      </c>
      <c r="BG520" s="14"/>
      <c r="BH520" s="14">
        <v>0.12531239429906299</v>
      </c>
      <c r="BI520" s="14">
        <v>0.147064897182939</v>
      </c>
      <c r="BJ520" s="14">
        <v>0.156619642913326</v>
      </c>
      <c r="BK520" s="14"/>
      <c r="BL520" s="14">
        <v>0.11045872268079</v>
      </c>
      <c r="BM520" s="14">
        <v>0.17639851679304</v>
      </c>
      <c r="BN520" s="14">
        <v>0.16165130702640801</v>
      </c>
      <c r="BO520" s="14">
        <v>0.187569260843025</v>
      </c>
      <c r="BP520" s="14">
        <v>0.13195004836749399</v>
      </c>
      <c r="BQ520" s="14"/>
      <c r="BR520" s="14">
        <v>0.11239651761703</v>
      </c>
      <c r="BS520" s="14">
        <v>0.18445921087600201</v>
      </c>
      <c r="BT520" s="14">
        <v>0.13636992037773699</v>
      </c>
    </row>
    <row r="521" spans="2:72" x14ac:dyDescent="0.25">
      <c r="B521" t="s">
        <v>141</v>
      </c>
      <c r="C521" s="14">
        <v>7.8206801885062793E-2</v>
      </c>
      <c r="D521" s="14">
        <v>7.5533863515832994E-2</v>
      </c>
      <c r="E521" s="14">
        <v>8.0282251865447796E-2</v>
      </c>
      <c r="F521" s="14"/>
      <c r="G521" s="14">
        <v>0.11295653390098501</v>
      </c>
      <c r="H521" s="14">
        <v>7.7643450334155997E-2</v>
      </c>
      <c r="I521" s="14">
        <v>6.3887207836810303E-2</v>
      </c>
      <c r="J521" s="14">
        <v>6.8235783781782203E-2</v>
      </c>
      <c r="K521" s="14">
        <v>8.3891754711826805E-2</v>
      </c>
      <c r="L521" s="14">
        <v>7.1294670152417694E-2</v>
      </c>
      <c r="M521" s="14"/>
      <c r="N521" s="14">
        <v>8.8625337015397099E-2</v>
      </c>
      <c r="O521" s="14">
        <v>8.7059909599232196E-2</v>
      </c>
      <c r="P521" s="14">
        <v>7.0553238228323101E-2</v>
      </c>
      <c r="Q521" s="14">
        <v>6.5725011983856399E-2</v>
      </c>
      <c r="R521" s="14"/>
      <c r="S521" s="14">
        <v>8.5259422435723695E-2</v>
      </c>
      <c r="T521" s="14">
        <v>0.105053429797827</v>
      </c>
      <c r="U521" s="14">
        <v>6.4187771962866805E-2</v>
      </c>
      <c r="V521" s="14">
        <v>7.2672127419085394E-2</v>
      </c>
      <c r="W521" s="14">
        <v>7.3895612621459203E-2</v>
      </c>
      <c r="X521" s="14">
        <v>9.9568041735465601E-2</v>
      </c>
      <c r="Y521" s="14">
        <v>6.8921683281075702E-2</v>
      </c>
      <c r="Z521" s="14">
        <v>9.1069390745352197E-2</v>
      </c>
      <c r="AA521" s="14">
        <v>7.65795550677901E-2</v>
      </c>
      <c r="AB521" s="14">
        <v>6.5479344187838198E-2</v>
      </c>
      <c r="AC521" s="14">
        <v>5.3158061058093203E-2</v>
      </c>
      <c r="AD521" s="14">
        <v>2.1853643058066401E-2</v>
      </c>
      <c r="AE521" s="14"/>
      <c r="AF521" s="14">
        <v>0</v>
      </c>
      <c r="AG521" s="14">
        <v>7.8782633071923402E-2</v>
      </c>
      <c r="AH521" s="14">
        <v>5.3346115477100498E-2</v>
      </c>
      <c r="AI521" s="14">
        <v>5.9552069779126401E-2</v>
      </c>
      <c r="AJ521" s="14">
        <v>6.07924989504443E-2</v>
      </c>
      <c r="AK521" s="14">
        <v>9.0946941546382096E-2</v>
      </c>
      <c r="AL521" s="14">
        <v>0.10389980370912801</v>
      </c>
      <c r="AM521" s="14">
        <v>9.2940611098249304E-2</v>
      </c>
      <c r="AN521" s="14">
        <v>8.7595841623405196E-2</v>
      </c>
      <c r="AO521" s="14">
        <v>6.1576611109449897E-2</v>
      </c>
      <c r="AP521" s="14">
        <v>8.4915936631203698E-2</v>
      </c>
      <c r="AQ521" s="14">
        <v>8.7752261681151203E-2</v>
      </c>
      <c r="AR521" s="14">
        <v>4.4941261909352201E-2</v>
      </c>
      <c r="AS521" s="14">
        <v>7.2022432393865701E-2</v>
      </c>
      <c r="AT521" s="14">
        <v>0.124976472852179</v>
      </c>
      <c r="AU521" s="14">
        <v>0.145477043122588</v>
      </c>
      <c r="AV521" s="14"/>
      <c r="AW521" s="14">
        <v>6.6095655857535504E-2</v>
      </c>
      <c r="AX521" s="14">
        <v>9.4223766032043896E-2</v>
      </c>
      <c r="AY521" s="14"/>
      <c r="AZ521" s="14">
        <v>6.8075359952305001E-2</v>
      </c>
      <c r="BA521" s="14">
        <v>7.2627839275635597E-2</v>
      </c>
      <c r="BB521" s="14" t="s">
        <v>98</v>
      </c>
      <c r="BC521" s="14">
        <v>9.5014917231033197E-2</v>
      </c>
      <c r="BD521" s="14">
        <v>6.7458778047127493E-2</v>
      </c>
      <c r="BE521" s="14">
        <v>9.5301285037080297E-2</v>
      </c>
      <c r="BF521" s="14">
        <v>9.51002594320602E-2</v>
      </c>
      <c r="BG521" s="14"/>
      <c r="BH521" s="14">
        <v>6.4335329111291695E-2</v>
      </c>
      <c r="BI521" s="14">
        <v>8.7120861031248803E-2</v>
      </c>
      <c r="BJ521" s="14">
        <v>6.0044789325467099E-2</v>
      </c>
      <c r="BK521" s="14"/>
      <c r="BL521" s="14">
        <v>6.25412968920777E-2</v>
      </c>
      <c r="BM521" s="14">
        <v>9.8764508489312106E-2</v>
      </c>
      <c r="BN521" s="14">
        <v>6.2508935109880107E-2</v>
      </c>
      <c r="BO521" s="14">
        <v>3.9508976658970199E-2</v>
      </c>
      <c r="BP521" s="14">
        <v>7.96179414809529E-2</v>
      </c>
      <c r="BQ521" s="14"/>
      <c r="BR521" s="14">
        <v>5.7852984149666602E-2</v>
      </c>
      <c r="BS521" s="14">
        <v>0.10078751719233101</v>
      </c>
      <c r="BT521" s="14">
        <v>6.9703272648685602E-2</v>
      </c>
    </row>
    <row r="522" spans="2:72" x14ac:dyDescent="0.25">
      <c r="B522" t="s">
        <v>142</v>
      </c>
      <c r="C522" s="14">
        <v>0.10201961759714399</v>
      </c>
      <c r="D522" s="14">
        <v>0.10434670583005699</v>
      </c>
      <c r="E522" s="14">
        <v>9.66656965864333E-2</v>
      </c>
      <c r="F522" s="14"/>
      <c r="G522" s="14">
        <v>8.8346348924780202E-2</v>
      </c>
      <c r="H522" s="14">
        <v>0.13674444382675999</v>
      </c>
      <c r="I522" s="14">
        <v>0.12478848341033399</v>
      </c>
      <c r="J522" s="14">
        <v>0.10305899084659401</v>
      </c>
      <c r="K522" s="14">
        <v>7.2396667621304103E-2</v>
      </c>
      <c r="L522" s="14">
        <v>8.3486778360538902E-2</v>
      </c>
      <c r="M522" s="14"/>
      <c r="N522" s="14">
        <v>5.8342210303911998E-2</v>
      </c>
      <c r="O522" s="14">
        <v>9.9013412711796603E-2</v>
      </c>
      <c r="P522" s="14">
        <v>8.9720859210982898E-2</v>
      </c>
      <c r="Q522" s="14">
        <v>0.162975124195676</v>
      </c>
      <c r="R522" s="14"/>
      <c r="S522" s="14">
        <v>0.12344595838986799</v>
      </c>
      <c r="T522" s="14">
        <v>9.0649350659635197E-2</v>
      </c>
      <c r="U522" s="14">
        <v>8.5121213812229493E-2</v>
      </c>
      <c r="V522" s="14">
        <v>0.101177518316519</v>
      </c>
      <c r="W522" s="14">
        <v>7.5349025811777798E-2</v>
      </c>
      <c r="X522" s="14">
        <v>7.2546533986818804E-2</v>
      </c>
      <c r="Y522" s="14">
        <v>9.9622188082279406E-2</v>
      </c>
      <c r="Z522" s="14">
        <v>0.11162885199037099</v>
      </c>
      <c r="AA522" s="14">
        <v>9.2410105396338496E-2</v>
      </c>
      <c r="AB522" s="14">
        <v>0.11441568767748</v>
      </c>
      <c r="AC522" s="14">
        <v>0.14302236583837399</v>
      </c>
      <c r="AD522" s="14">
        <v>0.17268056971576601</v>
      </c>
      <c r="AE522" s="14"/>
      <c r="AF522" s="14">
        <v>0.105896591789353</v>
      </c>
      <c r="AG522" s="14">
        <v>0.20345571743542401</v>
      </c>
      <c r="AH522" s="14">
        <v>0.15468590389109299</v>
      </c>
      <c r="AI522" s="14">
        <v>9.1774597177035996E-2</v>
      </c>
      <c r="AJ522" s="14">
        <v>6.8357737196076601E-2</v>
      </c>
      <c r="AK522" s="14">
        <v>0.10432830844318899</v>
      </c>
      <c r="AL522" s="14">
        <v>0.107088270429058</v>
      </c>
      <c r="AM522" s="14">
        <v>0.11265371823920201</v>
      </c>
      <c r="AN522" s="14">
        <v>8.3253507331764898E-2</v>
      </c>
      <c r="AO522" s="14">
        <v>0.101006678022764</v>
      </c>
      <c r="AP522" s="14">
        <v>8.3513740500297196E-2</v>
      </c>
      <c r="AQ522" s="14">
        <v>7.7685937537470606E-2</v>
      </c>
      <c r="AR522" s="14">
        <v>4.16002684670016E-2</v>
      </c>
      <c r="AS522" s="14">
        <v>0.14078737308626499</v>
      </c>
      <c r="AT522" s="14">
        <v>0.121809849043607</v>
      </c>
      <c r="AU522" s="14">
        <v>4.1205940107199399E-2</v>
      </c>
      <c r="AV522" s="14"/>
      <c r="AW522" s="14">
        <v>9.74735852432672E-2</v>
      </c>
      <c r="AX522" s="14">
        <v>0.108031735447721</v>
      </c>
      <c r="AY522" s="14"/>
      <c r="AZ522" s="14">
        <v>8.0942031925769903E-2</v>
      </c>
      <c r="BA522" s="14">
        <v>9.0171242067855303E-2</v>
      </c>
      <c r="BB522" s="14" t="s">
        <v>98</v>
      </c>
      <c r="BC522" s="14">
        <v>0.183909913156306</v>
      </c>
      <c r="BD522" s="14">
        <v>0.16469414064437901</v>
      </c>
      <c r="BE522" s="14">
        <v>0.107418344657825</v>
      </c>
      <c r="BF522" s="14">
        <v>5.7281974083361803E-2</v>
      </c>
      <c r="BG522" s="14"/>
      <c r="BH522" s="14">
        <v>8.24385423678589E-2</v>
      </c>
      <c r="BI522" s="14">
        <v>0.116580194596012</v>
      </c>
      <c r="BJ522" s="14">
        <v>0.12603179644055501</v>
      </c>
      <c r="BK522" s="14"/>
      <c r="BL522" s="14">
        <v>7.1575907667766697E-2</v>
      </c>
      <c r="BM522" s="14">
        <v>0.134480583312482</v>
      </c>
      <c r="BN522" s="14">
        <v>6.7031653435980706E-2</v>
      </c>
      <c r="BO522" s="14">
        <v>0.150910218549209</v>
      </c>
      <c r="BP522" s="14">
        <v>7.7596565996039396E-2</v>
      </c>
      <c r="BQ522" s="14"/>
      <c r="BR522" s="14">
        <v>6.5228015361666697E-2</v>
      </c>
      <c r="BS522" s="14">
        <v>0.125514088285272</v>
      </c>
      <c r="BT522" s="14">
        <v>7.5700031183400407E-2</v>
      </c>
    </row>
    <row r="523" spans="2:72" x14ac:dyDescent="0.25">
      <c r="B523" t="s">
        <v>117</v>
      </c>
      <c r="C523" s="14">
        <v>0.18303931778360899</v>
      </c>
      <c r="D523" s="14">
        <v>0.15955023588477199</v>
      </c>
      <c r="E523" s="14">
        <v>0.207264872586088</v>
      </c>
      <c r="F523" s="14"/>
      <c r="G523" s="14">
        <v>7.7328727148600798E-2</v>
      </c>
      <c r="H523" s="14">
        <v>0.14169790309590899</v>
      </c>
      <c r="I523" s="14">
        <v>0.18781226114347699</v>
      </c>
      <c r="J523" s="14">
        <v>0.195204587109787</v>
      </c>
      <c r="K523" s="14">
        <v>0.22225163260536199</v>
      </c>
      <c r="L523" s="14">
        <v>0.24746078065760799</v>
      </c>
      <c r="M523" s="14"/>
      <c r="N523" s="14">
        <v>0.16498289351397299</v>
      </c>
      <c r="O523" s="14">
        <v>0.20605941957092</v>
      </c>
      <c r="P523" s="14">
        <v>0.17837930007735001</v>
      </c>
      <c r="Q523" s="14">
        <v>0.18370504229276899</v>
      </c>
      <c r="R523" s="14"/>
      <c r="S523" s="14">
        <v>0.111436163709038</v>
      </c>
      <c r="T523" s="14">
        <v>0.20097433762841299</v>
      </c>
      <c r="U523" s="14">
        <v>0.21107039379797601</v>
      </c>
      <c r="V523" s="14">
        <v>0.16455234625961601</v>
      </c>
      <c r="W523" s="14">
        <v>0.185878784885251</v>
      </c>
      <c r="X523" s="14">
        <v>0.16908935416038401</v>
      </c>
      <c r="Y523" s="14">
        <v>0.20162675264532601</v>
      </c>
      <c r="Z523" s="14">
        <v>0.22855267899016399</v>
      </c>
      <c r="AA523" s="14">
        <v>0.18315143731134501</v>
      </c>
      <c r="AB523" s="14">
        <v>0.21651911233395801</v>
      </c>
      <c r="AC523" s="14">
        <v>0.23210036404905199</v>
      </c>
      <c r="AD523" s="14">
        <v>0.163398614116194</v>
      </c>
      <c r="AE523" s="14"/>
      <c r="AF523" s="14">
        <v>0.281188059251883</v>
      </c>
      <c r="AG523" s="14">
        <v>0.23758535649777601</v>
      </c>
      <c r="AH523" s="14">
        <v>0.16433311380377599</v>
      </c>
      <c r="AI523" s="14">
        <v>0.155562737253923</v>
      </c>
      <c r="AJ523" s="14">
        <v>0.196259875321419</v>
      </c>
      <c r="AK523" s="14">
        <v>0.19932709170968901</v>
      </c>
      <c r="AL523" s="14">
        <v>0.13784957659497599</v>
      </c>
      <c r="AM523" s="14">
        <v>0.14693893546018499</v>
      </c>
      <c r="AN523" s="14">
        <v>0.18442763373655799</v>
      </c>
      <c r="AO523" s="14">
        <v>0.22528754170700899</v>
      </c>
      <c r="AP523" s="14">
        <v>0.13008886953304</v>
      </c>
      <c r="AQ523" s="14">
        <v>0.16386679493966</v>
      </c>
      <c r="AR523" s="14">
        <v>0.12241412161248399</v>
      </c>
      <c r="AS523" s="14">
        <v>0.200325361130722</v>
      </c>
      <c r="AT523" s="14">
        <v>0.114917100676884</v>
      </c>
      <c r="AU523" s="14">
        <v>0.109953879730544</v>
      </c>
      <c r="AV523" s="14"/>
      <c r="AW523" s="14">
        <v>0.19182783326351499</v>
      </c>
      <c r="AX523" s="14">
        <v>0.17141652527273499</v>
      </c>
      <c r="AY523" s="14"/>
      <c r="AZ523" s="14">
        <v>0.23511797452029601</v>
      </c>
      <c r="BA523" s="14">
        <v>0.17159825138052501</v>
      </c>
      <c r="BB523" s="14" t="s">
        <v>98</v>
      </c>
      <c r="BC523" s="14">
        <v>8.3853669720030694E-2</v>
      </c>
      <c r="BD523" s="14">
        <v>0.12862548119251499</v>
      </c>
      <c r="BE523" s="14">
        <v>0.16384032150118</v>
      </c>
      <c r="BF523" s="14">
        <v>0.196208064872614</v>
      </c>
      <c r="BG523" s="14"/>
      <c r="BH523" s="14">
        <v>0.18448294828643</v>
      </c>
      <c r="BI523" s="14">
        <v>0.18078146947689699</v>
      </c>
      <c r="BJ523" s="14">
        <v>0.24283027256904399</v>
      </c>
      <c r="BK523" s="14"/>
      <c r="BL523" s="14">
        <v>0.17877426506017299</v>
      </c>
      <c r="BM523" s="14">
        <v>0.14929227228207501</v>
      </c>
      <c r="BN523" s="14">
        <v>0.221648892202675</v>
      </c>
      <c r="BO523" s="14">
        <v>0.11236085445263</v>
      </c>
      <c r="BP523" s="14">
        <v>0.258509107893308</v>
      </c>
      <c r="BQ523" s="14"/>
      <c r="BR523" s="14">
        <v>0.156821076139466</v>
      </c>
      <c r="BS523" s="14">
        <v>0.12556359282488799</v>
      </c>
      <c r="BT523" s="14">
        <v>0.149825657442334</v>
      </c>
    </row>
    <row r="524" spans="2:72" x14ac:dyDescent="0.25">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row>
    <row r="525" spans="2:72" x14ac:dyDescent="0.25">
      <c r="B525" s="6" t="s">
        <v>305</v>
      </c>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row>
    <row r="526" spans="2:72" x14ac:dyDescent="0.25">
      <c r="B526" s="23" t="s">
        <v>96</v>
      </c>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row>
    <row r="527" spans="2:72" x14ac:dyDescent="0.25">
      <c r="B527" t="s">
        <v>303</v>
      </c>
      <c r="C527" s="14">
        <v>8.4786967887435102E-2</v>
      </c>
      <c r="D527" s="14">
        <v>9.6915537876235594E-2</v>
      </c>
      <c r="E527" s="14">
        <v>7.27139120288358E-2</v>
      </c>
      <c r="F527" s="14"/>
      <c r="G527" s="14">
        <v>4.7784889205954903E-2</v>
      </c>
      <c r="H527" s="14">
        <v>3.4517576527358103E-2</v>
      </c>
      <c r="I527" s="14">
        <v>8.0439249230541798E-2</v>
      </c>
      <c r="J527" s="14">
        <v>9.0437185634872394E-2</v>
      </c>
      <c r="K527" s="14">
        <v>0.124891661799564</v>
      </c>
      <c r="L527" s="14">
        <v>0.12246929432841901</v>
      </c>
      <c r="M527" s="14"/>
      <c r="N527" s="14">
        <v>9.6510747778393899E-2</v>
      </c>
      <c r="O527" s="14">
        <v>9.2139418654837504E-2</v>
      </c>
      <c r="P527" s="14">
        <v>7.8985466407501606E-2</v>
      </c>
      <c r="Q527" s="14">
        <v>6.3120157871365198E-2</v>
      </c>
      <c r="R527" s="14"/>
      <c r="S527" s="14">
        <v>4.8148854602241997E-2</v>
      </c>
      <c r="T527" s="14">
        <v>0.112669125420381</v>
      </c>
      <c r="U527" s="14">
        <v>0.111358180092279</v>
      </c>
      <c r="V527" s="14">
        <v>8.91853511988112E-2</v>
      </c>
      <c r="W527" s="14">
        <v>9.7402881110048495E-2</v>
      </c>
      <c r="X527" s="14">
        <v>6.24404226444416E-2</v>
      </c>
      <c r="Y527" s="14">
        <v>9.6903919111782102E-2</v>
      </c>
      <c r="Z527" s="14">
        <v>7.6006022992414796E-2</v>
      </c>
      <c r="AA527" s="14">
        <v>8.5076270193621198E-2</v>
      </c>
      <c r="AB527" s="14">
        <v>7.5387196393675096E-2</v>
      </c>
      <c r="AC527" s="14">
        <v>4.6126221811125502E-2</v>
      </c>
      <c r="AD527" s="14">
        <v>0.159616754855021</v>
      </c>
      <c r="AE527" s="14"/>
      <c r="AF527" s="14">
        <v>5.62987758733609E-2</v>
      </c>
      <c r="AG527" s="14">
        <v>3.7871112645321101E-2</v>
      </c>
      <c r="AH527" s="14">
        <v>7.3588619231820293E-2</v>
      </c>
      <c r="AI527" s="14">
        <v>6.0540589409600103E-2</v>
      </c>
      <c r="AJ527" s="14">
        <v>9.57987966522756E-2</v>
      </c>
      <c r="AK527" s="14">
        <v>7.1807979446309803E-2</v>
      </c>
      <c r="AL527" s="14">
        <v>8.9153093432519703E-2</v>
      </c>
      <c r="AM527" s="14">
        <v>7.2341144371487601E-2</v>
      </c>
      <c r="AN527" s="14">
        <v>0.108362348110183</v>
      </c>
      <c r="AO527" s="14">
        <v>0.109915269360953</v>
      </c>
      <c r="AP527" s="14">
        <v>9.7906771803688605E-2</v>
      </c>
      <c r="AQ527" s="14">
        <v>8.4622659606993403E-2</v>
      </c>
      <c r="AR527" s="14">
        <v>0.18747211660758301</v>
      </c>
      <c r="AS527" s="14">
        <v>2.44676762464681E-2</v>
      </c>
      <c r="AT527" s="14">
        <v>4.1438821218321299E-2</v>
      </c>
      <c r="AU527" s="14">
        <v>0.12040208826450401</v>
      </c>
      <c r="AV527" s="14"/>
      <c r="AW527" s="14">
        <v>8.9130080974167303E-2</v>
      </c>
      <c r="AX527" s="14">
        <v>7.9043210324082805E-2</v>
      </c>
      <c r="AY527" s="14"/>
      <c r="AZ527" s="14">
        <v>0.12021567433165201</v>
      </c>
      <c r="BA527" s="14">
        <v>9.5844261377187795E-2</v>
      </c>
      <c r="BB527" s="14" t="s">
        <v>98</v>
      </c>
      <c r="BC527" s="14">
        <v>4.1009153771406397E-2</v>
      </c>
      <c r="BD527" s="14">
        <v>2.2968614676421899E-2</v>
      </c>
      <c r="BE527" s="14">
        <v>5.2208704516149299E-2</v>
      </c>
      <c r="BF527" s="14">
        <v>6.7067727062220306E-2</v>
      </c>
      <c r="BG527" s="14"/>
      <c r="BH527" s="14">
        <v>0.12779387675837101</v>
      </c>
      <c r="BI527" s="14">
        <v>6.2151882744072698E-2</v>
      </c>
      <c r="BJ527" s="14">
        <v>5.8598917702280297E-2</v>
      </c>
      <c r="BK527" s="14"/>
      <c r="BL527" s="14">
        <v>0.129536853583541</v>
      </c>
      <c r="BM527" s="14">
        <v>4.5041057690253197E-2</v>
      </c>
      <c r="BN527" s="14">
        <v>6.0314541109233101E-2</v>
      </c>
      <c r="BO527" s="14">
        <v>8.6977945901545298E-2</v>
      </c>
      <c r="BP527" s="14">
        <v>9.7949622332544395E-2</v>
      </c>
      <c r="BQ527" s="14"/>
      <c r="BR527" s="14">
        <v>0.12957889359983499</v>
      </c>
      <c r="BS527" s="14">
        <v>5.5299453289978401E-2</v>
      </c>
      <c r="BT527" s="14">
        <v>7.36485064285608E-2</v>
      </c>
    </row>
    <row r="528" spans="2:72" x14ac:dyDescent="0.25">
      <c r="B528" t="s">
        <v>135</v>
      </c>
      <c r="C528" s="14">
        <v>4.7361952109127699E-2</v>
      </c>
      <c r="D528" s="14">
        <v>4.5709908065096998E-2</v>
      </c>
      <c r="E528" s="14">
        <v>4.9305074208835099E-2</v>
      </c>
      <c r="F528" s="14"/>
      <c r="G528" s="14">
        <v>6.6771357515841095E-2</v>
      </c>
      <c r="H528" s="14">
        <v>4.53509654237065E-2</v>
      </c>
      <c r="I528" s="14">
        <v>3.6759861753044701E-2</v>
      </c>
      <c r="J528" s="14">
        <v>4.8445255591335001E-2</v>
      </c>
      <c r="K528" s="14">
        <v>4.62240928608584E-2</v>
      </c>
      <c r="L528" s="14">
        <v>4.4492145765097697E-2</v>
      </c>
      <c r="M528" s="14"/>
      <c r="N528" s="14">
        <v>5.6031524905703498E-2</v>
      </c>
      <c r="O528" s="14">
        <v>3.7603377634787702E-2</v>
      </c>
      <c r="P528" s="14">
        <v>4.6903517253983902E-2</v>
      </c>
      <c r="Q528" s="14">
        <v>4.9294061263013E-2</v>
      </c>
      <c r="R528" s="14"/>
      <c r="S528" s="14">
        <v>7.0758649412319699E-2</v>
      </c>
      <c r="T528" s="14">
        <v>3.3479504824788599E-2</v>
      </c>
      <c r="U528" s="14">
        <v>5.2398119865769803E-2</v>
      </c>
      <c r="V528" s="14">
        <v>6.8020530002520299E-2</v>
      </c>
      <c r="W528" s="14">
        <v>5.2329673760009597E-2</v>
      </c>
      <c r="X528" s="14">
        <v>2.8590711161241698E-2</v>
      </c>
      <c r="Y528" s="14">
        <v>5.1723629723586503E-2</v>
      </c>
      <c r="Z528" s="14">
        <v>5.35364272727617E-2</v>
      </c>
      <c r="AA528" s="14">
        <v>2.6596734702694299E-2</v>
      </c>
      <c r="AB528" s="14">
        <v>4.6665281430866103E-2</v>
      </c>
      <c r="AC528" s="14">
        <v>1.72481648575246E-2</v>
      </c>
      <c r="AD528" s="14">
        <v>7.6062041092337496E-2</v>
      </c>
      <c r="AE528" s="14"/>
      <c r="AF528" s="14">
        <v>7.3876786313528203E-2</v>
      </c>
      <c r="AG528" s="14">
        <v>6.9811076758380802E-2</v>
      </c>
      <c r="AH528" s="14">
        <v>4.34871402588453E-2</v>
      </c>
      <c r="AI528" s="14">
        <v>5.1897992794834202E-2</v>
      </c>
      <c r="AJ528" s="14">
        <v>5.4293162822822601E-2</v>
      </c>
      <c r="AK528" s="14">
        <v>2.7215951963541301E-2</v>
      </c>
      <c r="AL528" s="14">
        <v>4.6106959766061099E-2</v>
      </c>
      <c r="AM528" s="14">
        <v>5.1583787700560699E-2</v>
      </c>
      <c r="AN528" s="14">
        <v>3.5784944004649599E-2</v>
      </c>
      <c r="AO528" s="14">
        <v>8.8756095691115994E-3</v>
      </c>
      <c r="AP528" s="14">
        <v>4.0128467809817998E-2</v>
      </c>
      <c r="AQ528" s="14">
        <v>5.1594017016359302E-2</v>
      </c>
      <c r="AR528" s="14">
        <v>8.9996892246779606E-2</v>
      </c>
      <c r="AS528" s="14">
        <v>5.4269860019609997E-2</v>
      </c>
      <c r="AT528" s="14">
        <v>0.10492896372173</v>
      </c>
      <c r="AU528" s="14">
        <v>5.0789829875337998E-2</v>
      </c>
      <c r="AV528" s="14"/>
      <c r="AW528" s="14">
        <v>4.3098851107915399E-2</v>
      </c>
      <c r="AX528" s="14">
        <v>5.29998938642827E-2</v>
      </c>
      <c r="AY528" s="14"/>
      <c r="AZ528" s="14">
        <v>5.24238004433649E-2</v>
      </c>
      <c r="BA528" s="14">
        <v>4.1947668514147697E-2</v>
      </c>
      <c r="BB528" s="14" t="s">
        <v>98</v>
      </c>
      <c r="BC528" s="14">
        <v>3.6653968243433303E-2</v>
      </c>
      <c r="BD528" s="14">
        <v>4.6008013079573903E-2</v>
      </c>
      <c r="BE528" s="14">
        <v>4.2271319888769601E-2</v>
      </c>
      <c r="BF528" s="14">
        <v>0.132313317364635</v>
      </c>
      <c r="BG528" s="14"/>
      <c r="BH528" s="14">
        <v>4.8444020982365603E-2</v>
      </c>
      <c r="BI528" s="14">
        <v>4.8137564034764199E-2</v>
      </c>
      <c r="BJ528" s="14">
        <v>3.0425952606497698E-2</v>
      </c>
      <c r="BK528" s="14"/>
      <c r="BL528" s="14">
        <v>5.03086880270847E-2</v>
      </c>
      <c r="BM528" s="14">
        <v>3.7593246839285402E-2</v>
      </c>
      <c r="BN528" s="14">
        <v>7.5444852511248398E-2</v>
      </c>
      <c r="BO528" s="14">
        <v>7.9847373316479203E-2</v>
      </c>
      <c r="BP528" s="14">
        <v>3.8958953723606103E-2</v>
      </c>
      <c r="BQ528" s="14"/>
      <c r="BR528" s="14">
        <v>6.7711705178430698E-2</v>
      </c>
      <c r="BS528" s="14">
        <v>4.5341635067534997E-2</v>
      </c>
      <c r="BT528" s="14">
        <v>6.77336515940445E-2</v>
      </c>
    </row>
    <row r="529" spans="2:72" x14ac:dyDescent="0.25">
      <c r="B529" t="s">
        <v>136</v>
      </c>
      <c r="C529" s="14">
        <v>0.105243772192584</v>
      </c>
      <c r="D529" s="14">
        <v>0.107191900381493</v>
      </c>
      <c r="E529" s="14">
        <v>0.10306002869787199</v>
      </c>
      <c r="F529" s="14"/>
      <c r="G529" s="14">
        <v>0.15567657242615501</v>
      </c>
      <c r="H529" s="14">
        <v>9.86931661892822E-2</v>
      </c>
      <c r="I529" s="14">
        <v>9.4230873119925798E-2</v>
      </c>
      <c r="J529" s="14">
        <v>9.8439406120537296E-2</v>
      </c>
      <c r="K529" s="14">
        <v>8.5808152024845305E-2</v>
      </c>
      <c r="L529" s="14">
        <v>0.104253065336565</v>
      </c>
      <c r="M529" s="14"/>
      <c r="N529" s="14">
        <v>0.108912764365312</v>
      </c>
      <c r="O529" s="14">
        <v>9.8631387947010096E-2</v>
      </c>
      <c r="P529" s="14">
        <v>0.120160541062158</v>
      </c>
      <c r="Q529" s="14">
        <v>9.4333327920805801E-2</v>
      </c>
      <c r="R529" s="14"/>
      <c r="S529" s="14">
        <v>0.111951412710259</v>
      </c>
      <c r="T529" s="14">
        <v>0.11769938403418399</v>
      </c>
      <c r="U529" s="14">
        <v>9.6198829317054105E-2</v>
      </c>
      <c r="V529" s="14">
        <v>8.8746052701239406E-2</v>
      </c>
      <c r="W529" s="14">
        <v>0.127646042439202</v>
      </c>
      <c r="X529" s="14">
        <v>0.115987691912725</v>
      </c>
      <c r="Y529" s="14">
        <v>7.3777572607043096E-2</v>
      </c>
      <c r="Z529" s="14">
        <v>0.148663161199309</v>
      </c>
      <c r="AA529" s="14">
        <v>0.117339035647268</v>
      </c>
      <c r="AB529" s="14">
        <v>8.7781191813636805E-2</v>
      </c>
      <c r="AC529" s="14">
        <v>9.9589803953986797E-2</v>
      </c>
      <c r="AD529" s="14">
        <v>5.2232888875809798E-2</v>
      </c>
      <c r="AE529" s="14"/>
      <c r="AF529" s="14">
        <v>0</v>
      </c>
      <c r="AG529" s="14">
        <v>0.123698695424939</v>
      </c>
      <c r="AH529" s="14">
        <v>0.110308765925113</v>
      </c>
      <c r="AI529" s="14">
        <v>0.119792586388838</v>
      </c>
      <c r="AJ529" s="14">
        <v>0.102155720755365</v>
      </c>
      <c r="AK529" s="14">
        <v>9.2290702287525006E-2</v>
      </c>
      <c r="AL529" s="14">
        <v>8.1112049100927799E-2</v>
      </c>
      <c r="AM529" s="14">
        <v>9.3217413706359706E-2</v>
      </c>
      <c r="AN529" s="14">
        <v>9.9540330647887601E-2</v>
      </c>
      <c r="AO529" s="14">
        <v>0.107488297406039</v>
      </c>
      <c r="AP529" s="14">
        <v>9.2377585889612701E-2</v>
      </c>
      <c r="AQ529" s="14">
        <v>0.15697672784497599</v>
      </c>
      <c r="AR529" s="14">
        <v>0.111333583488108</v>
      </c>
      <c r="AS529" s="14">
        <v>0.17505373538771099</v>
      </c>
      <c r="AT529" s="14">
        <v>0.113494551597624</v>
      </c>
      <c r="AU529" s="14">
        <v>0.13228757002554301</v>
      </c>
      <c r="AV529" s="14"/>
      <c r="AW529" s="14">
        <v>9.1880730701894897E-2</v>
      </c>
      <c r="AX529" s="14">
        <v>0.122916365353009</v>
      </c>
      <c r="AY529" s="14"/>
      <c r="AZ529" s="14">
        <v>0.113025110403999</v>
      </c>
      <c r="BA529" s="14">
        <v>9.5463877704191902E-2</v>
      </c>
      <c r="BB529" s="14" t="s">
        <v>98</v>
      </c>
      <c r="BC529" s="14">
        <v>7.41957645031628E-2</v>
      </c>
      <c r="BD529" s="14">
        <v>0.10517518512249401</v>
      </c>
      <c r="BE529" s="14">
        <v>0.11712855347748601</v>
      </c>
      <c r="BF529" s="14">
        <v>0.13688984744327301</v>
      </c>
      <c r="BG529" s="14"/>
      <c r="BH529" s="14">
        <v>0.10327671993089201</v>
      </c>
      <c r="BI529" s="14">
        <v>0.10030009077657299</v>
      </c>
      <c r="BJ529" s="14">
        <v>9.8893405357289493E-2</v>
      </c>
      <c r="BK529" s="14"/>
      <c r="BL529" s="14">
        <v>0.121599158302117</v>
      </c>
      <c r="BM529" s="14">
        <v>8.5664416366967394E-2</v>
      </c>
      <c r="BN529" s="14">
        <v>7.9852748664940895E-2</v>
      </c>
      <c r="BO529" s="14">
        <v>0.121266675306565</v>
      </c>
      <c r="BP529" s="14">
        <v>0.10355799680304099</v>
      </c>
      <c r="BQ529" s="14"/>
      <c r="BR529" s="14">
        <v>0.168853405513859</v>
      </c>
      <c r="BS529" s="14">
        <v>8.5773917149802203E-2</v>
      </c>
      <c r="BT529" s="14">
        <v>7.6659579597111102E-2</v>
      </c>
    </row>
    <row r="530" spans="2:72" x14ac:dyDescent="0.25">
      <c r="B530" t="s">
        <v>137</v>
      </c>
      <c r="C530" s="14">
        <v>0.150047697667333</v>
      </c>
      <c r="D530" s="14">
        <v>0.16633018304445901</v>
      </c>
      <c r="E530" s="14">
        <v>0.133035565732807</v>
      </c>
      <c r="F530" s="14"/>
      <c r="G530" s="14">
        <v>0.186309799132204</v>
      </c>
      <c r="H530" s="14">
        <v>0.179122670657205</v>
      </c>
      <c r="I530" s="14">
        <v>0.13236267499274701</v>
      </c>
      <c r="J530" s="14">
        <v>0.15048252199404699</v>
      </c>
      <c r="K530" s="14">
        <v>0.13536449689726399</v>
      </c>
      <c r="L530" s="14">
        <v>0.12602341705422801</v>
      </c>
      <c r="M530" s="14"/>
      <c r="N530" s="14">
        <v>0.15693767657511001</v>
      </c>
      <c r="O530" s="14">
        <v>0.133110025728818</v>
      </c>
      <c r="P530" s="14">
        <v>0.15103830404977001</v>
      </c>
      <c r="Q530" s="14">
        <v>0.161745530623773</v>
      </c>
      <c r="R530" s="14"/>
      <c r="S530" s="14">
        <v>0.15775682437594499</v>
      </c>
      <c r="T530" s="14">
        <v>0.13792843317408399</v>
      </c>
      <c r="U530" s="14">
        <v>0.12715582221482499</v>
      </c>
      <c r="V530" s="14">
        <v>0.18198086277801501</v>
      </c>
      <c r="W530" s="14">
        <v>0.170636659758828</v>
      </c>
      <c r="X530" s="14">
        <v>0.170353985440585</v>
      </c>
      <c r="Y530" s="14">
        <v>0.12280997422022299</v>
      </c>
      <c r="Z530" s="14">
        <v>0.110148032890341</v>
      </c>
      <c r="AA530" s="14">
        <v>0.147111735348188</v>
      </c>
      <c r="AB530" s="14">
        <v>0.16849630612223501</v>
      </c>
      <c r="AC530" s="14">
        <v>0.16427463307519499</v>
      </c>
      <c r="AD530" s="14">
        <v>8.0482298961175605E-2</v>
      </c>
      <c r="AE530" s="14"/>
      <c r="AF530" s="14">
        <v>0.19512377759958299</v>
      </c>
      <c r="AG530" s="14">
        <v>0.107073143449081</v>
      </c>
      <c r="AH530" s="14">
        <v>0.135876813477769</v>
      </c>
      <c r="AI530" s="14">
        <v>0.18753242798220501</v>
      </c>
      <c r="AJ530" s="14">
        <v>0.16773176871607301</v>
      </c>
      <c r="AK530" s="14">
        <v>0.207289263978366</v>
      </c>
      <c r="AL530" s="14">
        <v>0.139965482813875</v>
      </c>
      <c r="AM530" s="14">
        <v>0.141571996391921</v>
      </c>
      <c r="AN530" s="14">
        <v>0.12488395025732001</v>
      </c>
      <c r="AO530" s="14">
        <v>0.14672702972364801</v>
      </c>
      <c r="AP530" s="14">
        <v>0.156079165995236</v>
      </c>
      <c r="AQ530" s="14">
        <v>0.15028607268873501</v>
      </c>
      <c r="AR530" s="14">
        <v>0.18003046597575101</v>
      </c>
      <c r="AS530" s="14">
        <v>4.9725821457934097E-2</v>
      </c>
      <c r="AT530" s="14">
        <v>9.2718919116822104E-2</v>
      </c>
      <c r="AU530" s="14">
        <v>0.167920203369467</v>
      </c>
      <c r="AV530" s="14"/>
      <c r="AW530" s="14">
        <v>0.16222100156319899</v>
      </c>
      <c r="AX530" s="14">
        <v>0.133948529875348</v>
      </c>
      <c r="AY530" s="14"/>
      <c r="AZ530" s="14">
        <v>0.123377444189645</v>
      </c>
      <c r="BA530" s="14">
        <v>0.15658659726322899</v>
      </c>
      <c r="BB530" s="14" t="s">
        <v>98</v>
      </c>
      <c r="BC530" s="14">
        <v>0.18057844840197601</v>
      </c>
      <c r="BD530" s="14">
        <v>0.19774702379349099</v>
      </c>
      <c r="BE530" s="14">
        <v>0.15598722123445599</v>
      </c>
      <c r="BF530" s="14">
        <v>0.147157628026479</v>
      </c>
      <c r="BG530" s="14"/>
      <c r="BH530" s="14">
        <v>0.14971239286343499</v>
      </c>
      <c r="BI530" s="14">
        <v>0.14533584474985201</v>
      </c>
      <c r="BJ530" s="14">
        <v>0.14485118662815599</v>
      </c>
      <c r="BK530" s="14"/>
      <c r="BL530" s="14">
        <v>0.148237606531188</v>
      </c>
      <c r="BM530" s="14">
        <v>0.16591459095212899</v>
      </c>
      <c r="BN530" s="14">
        <v>0.160666750795672</v>
      </c>
      <c r="BO530" s="14">
        <v>0.12611314953283601</v>
      </c>
      <c r="BP530" s="14">
        <v>0.15752527683498399</v>
      </c>
      <c r="BQ530" s="14"/>
      <c r="BR530" s="14">
        <v>0.16251822302538901</v>
      </c>
      <c r="BS530" s="14">
        <v>0.15886900967401901</v>
      </c>
      <c r="BT530" s="14">
        <v>0.196447013257501</v>
      </c>
    </row>
    <row r="531" spans="2:72" x14ac:dyDescent="0.25">
      <c r="B531" t="s">
        <v>138</v>
      </c>
      <c r="C531" s="14">
        <v>0.120997211030185</v>
      </c>
      <c r="D531" s="14">
        <v>0.11396110957437799</v>
      </c>
      <c r="E531" s="14">
        <v>0.128712996107119</v>
      </c>
      <c r="F531" s="14"/>
      <c r="G531" s="14">
        <v>0.13591745133401001</v>
      </c>
      <c r="H531" s="14">
        <v>0.11363968270673699</v>
      </c>
      <c r="I531" s="14">
        <v>0.11183148987769399</v>
      </c>
      <c r="J531" s="14">
        <v>0.14189509701647099</v>
      </c>
      <c r="K531" s="14">
        <v>0.114793505431368</v>
      </c>
      <c r="L531" s="14">
        <v>0.111620166767658</v>
      </c>
      <c r="M531" s="14"/>
      <c r="N531" s="14">
        <v>0.13240902779237701</v>
      </c>
      <c r="O531" s="14">
        <v>0.117182677754975</v>
      </c>
      <c r="P531" s="14">
        <v>0.112513518430522</v>
      </c>
      <c r="Q531" s="14">
        <v>0.12203592135394301</v>
      </c>
      <c r="R531" s="14"/>
      <c r="S531" s="14">
        <v>0.135318259881823</v>
      </c>
      <c r="T531" s="14">
        <v>0.111952499773147</v>
      </c>
      <c r="U531" s="14">
        <v>0.13324839273606001</v>
      </c>
      <c r="V531" s="14">
        <v>0.13723109720670201</v>
      </c>
      <c r="W531" s="14">
        <v>0.100032674232476</v>
      </c>
      <c r="X531" s="14">
        <v>9.0540884060132304E-2</v>
      </c>
      <c r="Y531" s="14">
        <v>0.148038723469023</v>
      </c>
      <c r="Z531" s="14">
        <v>0.11146600632485799</v>
      </c>
      <c r="AA531" s="14">
        <v>0.13674545154321399</v>
      </c>
      <c r="AB531" s="14">
        <v>0.12575693631582599</v>
      </c>
      <c r="AC531" s="14">
        <v>9.3753482556517595E-2</v>
      </c>
      <c r="AD531" s="14">
        <v>6.6172311057422994E-2</v>
      </c>
      <c r="AE531" s="14"/>
      <c r="AF531" s="14">
        <v>5.2162373438895702E-2</v>
      </c>
      <c r="AG531" s="14">
        <v>8.2554200157172103E-2</v>
      </c>
      <c r="AH531" s="14">
        <v>0.13963666397951299</v>
      </c>
      <c r="AI531" s="14">
        <v>0.12664416753598401</v>
      </c>
      <c r="AJ531" s="14">
        <v>0.15086937213204599</v>
      </c>
      <c r="AK531" s="14">
        <v>0.121988588338729</v>
      </c>
      <c r="AL531" s="14">
        <v>0.13840057955114199</v>
      </c>
      <c r="AM531" s="14">
        <v>0.139097152786026</v>
      </c>
      <c r="AN531" s="14">
        <v>9.4621376417018399E-2</v>
      </c>
      <c r="AO531" s="14">
        <v>0.112346613218316</v>
      </c>
      <c r="AP531" s="14">
        <v>0.14053525606381101</v>
      </c>
      <c r="AQ531" s="14">
        <v>0.122183506956445</v>
      </c>
      <c r="AR531" s="14">
        <v>9.2028252073190403E-2</v>
      </c>
      <c r="AS531" s="14">
        <v>0.109626809132731</v>
      </c>
      <c r="AT531" s="14">
        <v>0.15654600699738</v>
      </c>
      <c r="AU531" s="14">
        <v>0.14982385739201901</v>
      </c>
      <c r="AV531" s="14"/>
      <c r="AW531" s="14">
        <v>0.12157451363848799</v>
      </c>
      <c r="AX531" s="14">
        <v>0.120233729592662</v>
      </c>
      <c r="AY531" s="14"/>
      <c r="AZ531" s="14">
        <v>0.117043591443418</v>
      </c>
      <c r="BA531" s="14">
        <v>0.113934188880691</v>
      </c>
      <c r="BB531" s="14" t="s">
        <v>98</v>
      </c>
      <c r="BC531" s="14">
        <v>0.17326812329458999</v>
      </c>
      <c r="BD531" s="14">
        <v>0.12951475515115901</v>
      </c>
      <c r="BE531" s="14">
        <v>0.118909714640739</v>
      </c>
      <c r="BF531" s="14">
        <v>0.112158875780128</v>
      </c>
      <c r="BG531" s="14"/>
      <c r="BH531" s="14">
        <v>0.107787185620112</v>
      </c>
      <c r="BI531" s="14">
        <v>0.12932593821424301</v>
      </c>
      <c r="BJ531" s="14">
        <v>0.106729285728781</v>
      </c>
      <c r="BK531" s="14"/>
      <c r="BL531" s="14">
        <v>0.12909401712069299</v>
      </c>
      <c r="BM531" s="14">
        <v>0.116974162180165</v>
      </c>
      <c r="BN531" s="14">
        <v>0.158081417437067</v>
      </c>
      <c r="BO531" s="14">
        <v>8.4530257126748207E-2</v>
      </c>
      <c r="BP531" s="14">
        <v>9.027055669405E-2</v>
      </c>
      <c r="BQ531" s="14"/>
      <c r="BR531" s="14">
        <v>9.1989156266143193E-2</v>
      </c>
      <c r="BS531" s="14">
        <v>0.13891471556201301</v>
      </c>
      <c r="BT531" s="14">
        <v>0.15013320162374999</v>
      </c>
    </row>
    <row r="532" spans="2:72" x14ac:dyDescent="0.25">
      <c r="B532" t="s">
        <v>139</v>
      </c>
      <c r="C532" s="14">
        <v>0.10908340965628401</v>
      </c>
      <c r="D532" s="14">
        <v>0.106030527537515</v>
      </c>
      <c r="E532" s="14">
        <v>0.11282377917249101</v>
      </c>
      <c r="F532" s="14"/>
      <c r="G532" s="14">
        <v>0.14711285577445801</v>
      </c>
      <c r="H532" s="14">
        <v>8.6876360887088999E-2</v>
      </c>
      <c r="I532" s="14">
        <v>0.11082463821788301</v>
      </c>
      <c r="J532" s="14">
        <v>9.8658290813552693E-2</v>
      </c>
      <c r="K532" s="14">
        <v>0.118269817277597</v>
      </c>
      <c r="L532" s="14">
        <v>0.10246919358079901</v>
      </c>
      <c r="M532" s="14"/>
      <c r="N532" s="14">
        <v>0.13247339286619</v>
      </c>
      <c r="O532" s="14">
        <v>0.12279289354563901</v>
      </c>
      <c r="P532" s="14">
        <v>7.8742735015531098E-2</v>
      </c>
      <c r="Q532" s="14">
        <v>9.6012938018073604E-2</v>
      </c>
      <c r="R532" s="14"/>
      <c r="S532" s="14">
        <v>0.13319359376836601</v>
      </c>
      <c r="T532" s="14">
        <v>9.4851883653884098E-2</v>
      </c>
      <c r="U532" s="14">
        <v>0.11111995132954899</v>
      </c>
      <c r="V532" s="14">
        <v>9.0213801554266504E-2</v>
      </c>
      <c r="W532" s="14">
        <v>8.0801945755193699E-2</v>
      </c>
      <c r="X532" s="14">
        <v>0.103963968971247</v>
      </c>
      <c r="Y532" s="14">
        <v>0.11655882333337</v>
      </c>
      <c r="Z532" s="14">
        <v>8.0325726110072895E-2</v>
      </c>
      <c r="AA532" s="14">
        <v>0.13930603617941401</v>
      </c>
      <c r="AB532" s="14">
        <v>8.4223873298123905E-2</v>
      </c>
      <c r="AC532" s="14">
        <v>0.119310918931501</v>
      </c>
      <c r="AD532" s="14">
        <v>0.15574911736772101</v>
      </c>
      <c r="AE532" s="14"/>
      <c r="AF532" s="14">
        <v>0.18489296559865701</v>
      </c>
      <c r="AG532" s="14">
        <v>0.10023766285723899</v>
      </c>
      <c r="AH532" s="14">
        <v>8.9166673830634993E-2</v>
      </c>
      <c r="AI532" s="14">
        <v>9.5162500163977398E-2</v>
      </c>
      <c r="AJ532" s="14">
        <v>9.7020339555055901E-2</v>
      </c>
      <c r="AK532" s="14">
        <v>0.10421334032523499</v>
      </c>
      <c r="AL532" s="14">
        <v>0.146956848442233</v>
      </c>
      <c r="AM532" s="14">
        <v>0.148826493900546</v>
      </c>
      <c r="AN532" s="14">
        <v>8.5913219124912399E-2</v>
      </c>
      <c r="AO532" s="14">
        <v>0.12239151681700799</v>
      </c>
      <c r="AP532" s="14">
        <v>0.14000448776159899</v>
      </c>
      <c r="AQ532" s="14">
        <v>9.3452089797668003E-2</v>
      </c>
      <c r="AR532" s="14">
        <v>4.6115778195781297E-2</v>
      </c>
      <c r="AS532" s="14">
        <v>0.16441964357768299</v>
      </c>
      <c r="AT532" s="14">
        <v>8.6090330495251402E-2</v>
      </c>
      <c r="AU532" s="14">
        <v>0.115910700778872</v>
      </c>
      <c r="AV532" s="14"/>
      <c r="AW532" s="14">
        <v>9.7678156244754399E-2</v>
      </c>
      <c r="AX532" s="14">
        <v>0.124166832361657</v>
      </c>
      <c r="AY532" s="14"/>
      <c r="AZ532" s="14">
        <v>0.102308317000671</v>
      </c>
      <c r="BA532" s="14">
        <v>0.111821321403771</v>
      </c>
      <c r="BB532" s="14" t="s">
        <v>98</v>
      </c>
      <c r="BC532" s="14">
        <v>9.7654894057165001E-2</v>
      </c>
      <c r="BD532" s="14">
        <v>0.11538465069230799</v>
      </c>
      <c r="BE532" s="14">
        <v>0.11123350329095701</v>
      </c>
      <c r="BF532" s="14">
        <v>5.8069602782107502E-2</v>
      </c>
      <c r="BG532" s="14"/>
      <c r="BH532" s="14">
        <v>9.63906349014267E-2</v>
      </c>
      <c r="BI532" s="14">
        <v>0.115540114999234</v>
      </c>
      <c r="BJ532" s="14">
        <v>0.114289303358403</v>
      </c>
      <c r="BK532" s="14"/>
      <c r="BL532" s="14">
        <v>9.6695912143332202E-2</v>
      </c>
      <c r="BM532" s="14">
        <v>0.12648449196310099</v>
      </c>
      <c r="BN532" s="14">
        <v>0.11862784229393999</v>
      </c>
      <c r="BO532" s="14">
        <v>0.12994636840437099</v>
      </c>
      <c r="BP532" s="14">
        <v>9.6980205133529701E-2</v>
      </c>
      <c r="BQ532" s="14"/>
      <c r="BR532" s="14">
        <v>8.1223504700857305E-2</v>
      </c>
      <c r="BS532" s="14">
        <v>0.133893159907682</v>
      </c>
      <c r="BT532" s="14">
        <v>0.13429205960079299</v>
      </c>
    </row>
    <row r="533" spans="2:72" x14ac:dyDescent="0.25">
      <c r="B533" t="s">
        <v>140</v>
      </c>
      <c r="C533" s="14">
        <v>0.107449191564018</v>
      </c>
      <c r="D533" s="14">
        <v>0.115914714221896</v>
      </c>
      <c r="E533" s="14">
        <v>9.9921409162220504E-2</v>
      </c>
      <c r="F533" s="14"/>
      <c r="G533" s="14">
        <v>7.5377160641316998E-2</v>
      </c>
      <c r="H533" s="14">
        <v>0.150472690706352</v>
      </c>
      <c r="I533" s="14">
        <v>0.10069375712209599</v>
      </c>
      <c r="J533" s="14">
        <v>0.117177466603099</v>
      </c>
      <c r="K533" s="14">
        <v>0.11140616856989299</v>
      </c>
      <c r="L533" s="14">
        <v>8.90050068616067E-2</v>
      </c>
      <c r="M533" s="14"/>
      <c r="N533" s="14">
        <v>9.06563447934116E-2</v>
      </c>
      <c r="O533" s="14">
        <v>0.12556534596799701</v>
      </c>
      <c r="P533" s="14">
        <v>0.123570416472373</v>
      </c>
      <c r="Q533" s="14">
        <v>9.4295681977350901E-2</v>
      </c>
      <c r="R533" s="14"/>
      <c r="S533" s="14">
        <v>0.108366133076049</v>
      </c>
      <c r="T533" s="14">
        <v>0.106683671850119</v>
      </c>
      <c r="U533" s="14">
        <v>6.2975575183924298E-2</v>
      </c>
      <c r="V533" s="14">
        <v>0.103007461791244</v>
      </c>
      <c r="W533" s="14">
        <v>8.8466371750008002E-2</v>
      </c>
      <c r="X533" s="14">
        <v>0.14664918191784401</v>
      </c>
      <c r="Y533" s="14">
        <v>0.13882733561549301</v>
      </c>
      <c r="Z533" s="14">
        <v>0.11146139373319799</v>
      </c>
      <c r="AA533" s="14">
        <v>9.9136975234992195E-2</v>
      </c>
      <c r="AB533" s="14">
        <v>0.11159636269623199</v>
      </c>
      <c r="AC533" s="14">
        <v>0.107493176960395</v>
      </c>
      <c r="AD533" s="14">
        <v>9.4011495027094799E-2</v>
      </c>
      <c r="AE533" s="14"/>
      <c r="AF533" s="14">
        <v>5.0560670134738597E-2</v>
      </c>
      <c r="AG533" s="14">
        <v>7.4469180870101695E-2</v>
      </c>
      <c r="AH533" s="14">
        <v>0.124499309963943</v>
      </c>
      <c r="AI533" s="14">
        <v>0.11154879454073</v>
      </c>
      <c r="AJ533" s="14">
        <v>8.1727479904321804E-2</v>
      </c>
      <c r="AK533" s="14">
        <v>7.5760272814979698E-2</v>
      </c>
      <c r="AL533" s="14">
        <v>0.14147069276164101</v>
      </c>
      <c r="AM533" s="14">
        <v>0.125614564665602</v>
      </c>
      <c r="AN533" s="14">
        <v>0.182445342623231</v>
      </c>
      <c r="AO533" s="14">
        <v>0.111084453676178</v>
      </c>
      <c r="AP533" s="14">
        <v>8.1509347947658406E-2</v>
      </c>
      <c r="AQ533" s="14">
        <v>0.110384641235217</v>
      </c>
      <c r="AR533" s="14">
        <v>8.8766770217355698E-2</v>
      </c>
      <c r="AS533" s="14">
        <v>0.21717798823501999</v>
      </c>
      <c r="AT533" s="14">
        <v>2.6427928548508301E-2</v>
      </c>
      <c r="AU533" s="14">
        <v>0.10017022170777</v>
      </c>
      <c r="AV533" s="14"/>
      <c r="AW533" s="14">
        <v>0.108090041221439</v>
      </c>
      <c r="AX533" s="14">
        <v>0.106601669292947</v>
      </c>
      <c r="AY533" s="14"/>
      <c r="AZ533" s="14">
        <v>7.4168417215405902E-2</v>
      </c>
      <c r="BA533" s="14">
        <v>0.13520863413044501</v>
      </c>
      <c r="BB533" s="14" t="s">
        <v>98</v>
      </c>
      <c r="BC533" s="14">
        <v>0.10198865375053701</v>
      </c>
      <c r="BD533" s="14">
        <v>0.12848100130922399</v>
      </c>
      <c r="BE533" s="14">
        <v>0.12615177672050801</v>
      </c>
      <c r="BF533" s="14">
        <v>7.8407158617477393E-2</v>
      </c>
      <c r="BG533" s="14"/>
      <c r="BH533" s="14">
        <v>0.10022968403561699</v>
      </c>
      <c r="BI533" s="14">
        <v>0.12526936187228899</v>
      </c>
      <c r="BJ533" s="14">
        <v>9.6525337951268997E-2</v>
      </c>
      <c r="BK533" s="14"/>
      <c r="BL533" s="14">
        <v>9.1695428761567194E-2</v>
      </c>
      <c r="BM533" s="14">
        <v>0.145023996075755</v>
      </c>
      <c r="BN533" s="14">
        <v>8.4513337637792396E-2</v>
      </c>
      <c r="BO533" s="14">
        <v>0.14077362866941301</v>
      </c>
      <c r="BP533" s="14">
        <v>8.0721751427158303E-2</v>
      </c>
      <c r="BQ533" s="14"/>
      <c r="BR533" s="14">
        <v>9.8108388192398796E-2</v>
      </c>
      <c r="BS533" s="14">
        <v>0.134698601506719</v>
      </c>
      <c r="BT533" s="14">
        <v>7.0832554747473006E-2</v>
      </c>
    </row>
    <row r="534" spans="2:72" x14ac:dyDescent="0.25">
      <c r="B534" t="s">
        <v>141</v>
      </c>
      <c r="C534" s="14">
        <v>4.4464617369823899E-2</v>
      </c>
      <c r="D534" s="14">
        <v>3.7898359363608101E-2</v>
      </c>
      <c r="E534" s="14">
        <v>5.1190246478805303E-2</v>
      </c>
      <c r="F534" s="14"/>
      <c r="G534" s="14">
        <v>4.7662527544619498E-2</v>
      </c>
      <c r="H534" s="14">
        <v>8.5099479115833696E-2</v>
      </c>
      <c r="I534" s="14">
        <v>4.7163174609226803E-2</v>
      </c>
      <c r="J534" s="14">
        <v>3.0164965189741402E-2</v>
      </c>
      <c r="K534" s="14">
        <v>2.8342706781392901E-2</v>
      </c>
      <c r="L534" s="14">
        <v>2.9564348510309001E-2</v>
      </c>
      <c r="M534" s="14"/>
      <c r="N534" s="14">
        <v>3.06732071386022E-2</v>
      </c>
      <c r="O534" s="14">
        <v>3.7473857956558901E-2</v>
      </c>
      <c r="P534" s="14">
        <v>6.1510564760661197E-2</v>
      </c>
      <c r="Q534" s="14">
        <v>5.2350821235447799E-2</v>
      </c>
      <c r="R534" s="14"/>
      <c r="S534" s="14">
        <v>5.0129908320537701E-2</v>
      </c>
      <c r="T534" s="14">
        <v>6.1832875316709501E-2</v>
      </c>
      <c r="U534" s="14">
        <v>5.0163394739050397E-2</v>
      </c>
      <c r="V534" s="14">
        <v>2.6566810536116901E-2</v>
      </c>
      <c r="W534" s="14">
        <v>4.9473607796187903E-2</v>
      </c>
      <c r="X534" s="14">
        <v>4.59486847796996E-2</v>
      </c>
      <c r="Y534" s="14">
        <v>3.0706078953352901E-2</v>
      </c>
      <c r="Z534" s="14">
        <v>7.1539391837837502E-2</v>
      </c>
      <c r="AA534" s="14">
        <v>3.3110705245751701E-2</v>
      </c>
      <c r="AB534" s="14">
        <v>3.2950455207859997E-2</v>
      </c>
      <c r="AC534" s="14">
        <v>5.1653586910860201E-2</v>
      </c>
      <c r="AD534" s="14">
        <v>2.9517175812944899E-2</v>
      </c>
      <c r="AE534" s="14"/>
      <c r="AF534" s="14">
        <v>4.62240097986127E-2</v>
      </c>
      <c r="AG534" s="14">
        <v>6.5539438661208496E-2</v>
      </c>
      <c r="AH534" s="14">
        <v>5.1944162138212097E-2</v>
      </c>
      <c r="AI534" s="14">
        <v>3.8385401491099501E-2</v>
      </c>
      <c r="AJ534" s="14">
        <v>2.5362570054596099E-2</v>
      </c>
      <c r="AK534" s="14">
        <v>3.6036741538805997E-2</v>
      </c>
      <c r="AL534" s="14">
        <v>4.3623376161140898E-2</v>
      </c>
      <c r="AM534" s="14">
        <v>2.78545012945744E-2</v>
      </c>
      <c r="AN534" s="14">
        <v>4.7568569506575502E-2</v>
      </c>
      <c r="AO534" s="14">
        <v>4.27714194701466E-2</v>
      </c>
      <c r="AP534" s="14">
        <v>5.8794889332544099E-2</v>
      </c>
      <c r="AQ534" s="14">
        <v>2.78417446047237E-2</v>
      </c>
      <c r="AR534" s="14">
        <v>5.3242884878700901E-2</v>
      </c>
      <c r="AS534" s="14">
        <v>6.2178841231363899E-2</v>
      </c>
      <c r="AT534" s="14">
        <v>0.16941145217912901</v>
      </c>
      <c r="AU534" s="14">
        <v>2.64846960858721E-2</v>
      </c>
      <c r="AV534" s="14"/>
      <c r="AW534" s="14">
        <v>4.7651190421497902E-2</v>
      </c>
      <c r="AX534" s="14">
        <v>4.0250381474691198E-2</v>
      </c>
      <c r="AY534" s="14"/>
      <c r="AZ534" s="14">
        <v>3.1972391942653798E-2</v>
      </c>
      <c r="BA534" s="14">
        <v>3.0790835015452999E-2</v>
      </c>
      <c r="BB534" s="14" t="s">
        <v>98</v>
      </c>
      <c r="BC534" s="14">
        <v>8.4039459284782195E-2</v>
      </c>
      <c r="BD534" s="14">
        <v>5.82859036727537E-2</v>
      </c>
      <c r="BE534" s="14">
        <v>6.6844154408996395E-2</v>
      </c>
      <c r="BF534" s="14">
        <v>2.8024048259568699E-2</v>
      </c>
      <c r="BG534" s="14"/>
      <c r="BH534" s="14">
        <v>3.5367224431084601E-2</v>
      </c>
      <c r="BI534" s="14">
        <v>4.6193351098081599E-2</v>
      </c>
      <c r="BJ534" s="14">
        <v>6.2398952913277503E-2</v>
      </c>
      <c r="BK534" s="14"/>
      <c r="BL534" s="14">
        <v>2.74545919526917E-2</v>
      </c>
      <c r="BM534" s="14">
        <v>6.2805498791965703E-2</v>
      </c>
      <c r="BN534" s="14">
        <v>3.2748599178205703E-2</v>
      </c>
      <c r="BO534" s="14">
        <v>0</v>
      </c>
      <c r="BP534" s="14">
        <v>4.6990050331464299E-2</v>
      </c>
      <c r="BQ534" s="14"/>
      <c r="BR534" s="14">
        <v>2.41353847170887E-2</v>
      </c>
      <c r="BS534" s="14">
        <v>5.7361009577002298E-2</v>
      </c>
      <c r="BT534" s="14">
        <v>3.8391220400337503E-2</v>
      </c>
    </row>
    <row r="535" spans="2:72" x14ac:dyDescent="0.25">
      <c r="B535" t="s">
        <v>142</v>
      </c>
      <c r="C535" s="14">
        <v>5.5854911614158398E-2</v>
      </c>
      <c r="D535" s="14">
        <v>5.9518848515617E-2</v>
      </c>
      <c r="E535" s="14">
        <v>5.0632692569235402E-2</v>
      </c>
      <c r="F535" s="14"/>
      <c r="G535" s="14">
        <v>4.8874362810628402E-2</v>
      </c>
      <c r="H535" s="14">
        <v>6.3017943778773802E-2</v>
      </c>
      <c r="I535" s="14">
        <v>9.2133729866678199E-2</v>
      </c>
      <c r="J535" s="14">
        <v>6.0111813569144801E-2</v>
      </c>
      <c r="K535" s="14">
        <v>3.5100007194718903E-2</v>
      </c>
      <c r="L535" s="14">
        <v>3.56304402898538E-2</v>
      </c>
      <c r="M535" s="14"/>
      <c r="N535" s="14">
        <v>3.6671497792373497E-2</v>
      </c>
      <c r="O535" s="14">
        <v>4.95781956800323E-2</v>
      </c>
      <c r="P535" s="14">
        <v>5.6416132310942599E-2</v>
      </c>
      <c r="Q535" s="14">
        <v>8.3549012639950307E-2</v>
      </c>
      <c r="R535" s="14"/>
      <c r="S535" s="14">
        <v>7.6536965289978401E-2</v>
      </c>
      <c r="T535" s="14">
        <v>3.1786199885497697E-2</v>
      </c>
      <c r="U535" s="14">
        <v>5.7751548881365702E-2</v>
      </c>
      <c r="V535" s="14">
        <v>3.7378938006522797E-2</v>
      </c>
      <c r="W535" s="14">
        <v>4.8966274081266602E-2</v>
      </c>
      <c r="X535" s="14">
        <v>3.8479186548191303E-2</v>
      </c>
      <c r="Y535" s="14">
        <v>4.7975233122461901E-2</v>
      </c>
      <c r="Z535" s="14">
        <v>5.5892779523236902E-2</v>
      </c>
      <c r="AA535" s="14">
        <v>4.7842742209695803E-2</v>
      </c>
      <c r="AB535" s="14">
        <v>5.9979144341034303E-2</v>
      </c>
      <c r="AC535" s="14">
        <v>0.10145538416961999</v>
      </c>
      <c r="AD535" s="14">
        <v>0.14425119268262401</v>
      </c>
      <c r="AE535" s="14"/>
      <c r="AF535" s="14">
        <v>5.9672581990740201E-2</v>
      </c>
      <c r="AG535" s="14">
        <v>8.5349991402739703E-2</v>
      </c>
      <c r="AH535" s="14">
        <v>7.3665931191682299E-2</v>
      </c>
      <c r="AI535" s="14">
        <v>4.3536053364610201E-2</v>
      </c>
      <c r="AJ535" s="14">
        <v>3.8159894882018E-2</v>
      </c>
      <c r="AK535" s="14">
        <v>9.4526841625105898E-2</v>
      </c>
      <c r="AL535" s="14">
        <v>4.45047274375912E-2</v>
      </c>
      <c r="AM535" s="14">
        <v>6.2463962163623002E-2</v>
      </c>
      <c r="AN535" s="14">
        <v>3.7561351493192098E-2</v>
      </c>
      <c r="AO535" s="14">
        <v>5.4595374852931901E-2</v>
      </c>
      <c r="AP535" s="14">
        <v>6.0931400530625499E-2</v>
      </c>
      <c r="AQ535" s="14">
        <v>5.8142178066978703E-2</v>
      </c>
      <c r="AR535" s="14">
        <v>2.7206514334407201E-2</v>
      </c>
      <c r="AS535" s="14">
        <v>2.00262263795336E-2</v>
      </c>
      <c r="AT535" s="14">
        <v>6.7835168498006096E-2</v>
      </c>
      <c r="AU535" s="14">
        <v>4.1222999974915901E-2</v>
      </c>
      <c r="AV535" s="14"/>
      <c r="AW535" s="14">
        <v>5.5165500188298001E-2</v>
      </c>
      <c r="AX535" s="14">
        <v>5.6766656717836199E-2</v>
      </c>
      <c r="AY535" s="14"/>
      <c r="AZ535" s="14">
        <v>4.9671418883224697E-2</v>
      </c>
      <c r="BA535" s="14">
        <v>5.9922084483340701E-2</v>
      </c>
      <c r="BB535" s="14" t="s">
        <v>98</v>
      </c>
      <c r="BC535" s="14">
        <v>0.10561185761924601</v>
      </c>
      <c r="BD535" s="14">
        <v>5.0600546396812003E-2</v>
      </c>
      <c r="BE535" s="14">
        <v>5.1099660461258203E-2</v>
      </c>
      <c r="BF535" s="14">
        <v>3.8385462227883298E-2</v>
      </c>
      <c r="BG535" s="14"/>
      <c r="BH535" s="14">
        <v>5.5131518319103602E-2</v>
      </c>
      <c r="BI535" s="14">
        <v>5.96208780992704E-2</v>
      </c>
      <c r="BJ535" s="14">
        <v>4.6676539800255802E-2</v>
      </c>
      <c r="BK535" s="14"/>
      <c r="BL535" s="14">
        <v>4.3175482112028797E-2</v>
      </c>
      <c r="BM535" s="14">
        <v>6.9912053028831994E-2</v>
      </c>
      <c r="BN535" s="14">
        <v>2.7700649920208702E-2</v>
      </c>
      <c r="BO535" s="14">
        <v>8.0112223943386698E-2</v>
      </c>
      <c r="BP535" s="14">
        <v>3.3869596449856799E-2</v>
      </c>
      <c r="BQ535" s="14"/>
      <c r="BR535" s="14">
        <v>3.7323535938676003E-2</v>
      </c>
      <c r="BS535" s="14">
        <v>6.7999864576614805E-2</v>
      </c>
      <c r="BT535" s="14">
        <v>3.9141920446756101E-2</v>
      </c>
    </row>
    <row r="536" spans="2:72" x14ac:dyDescent="0.25">
      <c r="B536" t="s">
        <v>117</v>
      </c>
      <c r="C536" s="14">
        <v>0.174710268909052</v>
      </c>
      <c r="D536" s="14">
        <v>0.15052891141970101</v>
      </c>
      <c r="E536" s="14">
        <v>0.19860429584177899</v>
      </c>
      <c r="F536" s="14"/>
      <c r="G536" s="14">
        <v>8.8513023614811698E-2</v>
      </c>
      <c r="H536" s="14">
        <v>0.14320946400766399</v>
      </c>
      <c r="I536" s="14">
        <v>0.193560551210163</v>
      </c>
      <c r="J536" s="14">
        <v>0.1641879974672</v>
      </c>
      <c r="K536" s="14">
        <v>0.19979939116249901</v>
      </c>
      <c r="L536" s="14">
        <v>0.234472921505464</v>
      </c>
      <c r="M536" s="14"/>
      <c r="N536" s="14">
        <v>0.158723815992527</v>
      </c>
      <c r="O536" s="14">
        <v>0.185922819129345</v>
      </c>
      <c r="P536" s="14">
        <v>0.17015880423655599</v>
      </c>
      <c r="Q536" s="14">
        <v>0.18326254709627701</v>
      </c>
      <c r="R536" s="14"/>
      <c r="S536" s="14">
        <v>0.107839398562479</v>
      </c>
      <c r="T536" s="14">
        <v>0.191116422067206</v>
      </c>
      <c r="U536" s="14">
        <v>0.197630185640123</v>
      </c>
      <c r="V536" s="14">
        <v>0.17766909422456101</v>
      </c>
      <c r="W536" s="14">
        <v>0.18424386931678</v>
      </c>
      <c r="X536" s="14">
        <v>0.197045282563892</v>
      </c>
      <c r="Y536" s="14">
        <v>0.17267870984366401</v>
      </c>
      <c r="Z536" s="14">
        <v>0.18096105811596999</v>
      </c>
      <c r="AA536" s="14">
        <v>0.16773431369516201</v>
      </c>
      <c r="AB536" s="14">
        <v>0.207163252380511</v>
      </c>
      <c r="AC536" s="14">
        <v>0.199094626773275</v>
      </c>
      <c r="AD536" s="14">
        <v>0.141904724267849</v>
      </c>
      <c r="AE536" s="14"/>
      <c r="AF536" s="14">
        <v>0.281188059251883</v>
      </c>
      <c r="AG536" s="14">
        <v>0.25339549777381598</v>
      </c>
      <c r="AH536" s="14">
        <v>0.15782592000246701</v>
      </c>
      <c r="AI536" s="14">
        <v>0.16495948632812299</v>
      </c>
      <c r="AJ536" s="14">
        <v>0.186880894525426</v>
      </c>
      <c r="AK536" s="14">
        <v>0.16887031768140301</v>
      </c>
      <c r="AL536" s="14">
        <v>0.128706190532868</v>
      </c>
      <c r="AM536" s="14">
        <v>0.13742898301930101</v>
      </c>
      <c r="AN536" s="14">
        <v>0.183318567815031</v>
      </c>
      <c r="AO536" s="14">
        <v>0.18380441590566701</v>
      </c>
      <c r="AP536" s="14">
        <v>0.13173262686540599</v>
      </c>
      <c r="AQ536" s="14">
        <v>0.144516362181904</v>
      </c>
      <c r="AR536" s="14">
        <v>0.123806741982343</v>
      </c>
      <c r="AS536" s="14">
        <v>0.12305339833194601</v>
      </c>
      <c r="AT536" s="14">
        <v>0.14110785762722799</v>
      </c>
      <c r="AU536" s="14">
        <v>9.49878325256997E-2</v>
      </c>
      <c r="AV536" s="14"/>
      <c r="AW536" s="14">
        <v>0.183509933938346</v>
      </c>
      <c r="AX536" s="14">
        <v>0.163072731143485</v>
      </c>
      <c r="AY536" s="14"/>
      <c r="AZ536" s="14">
        <v>0.21579383414596601</v>
      </c>
      <c r="BA536" s="14">
        <v>0.15848053122754299</v>
      </c>
      <c r="BB536" s="14" t="s">
        <v>98</v>
      </c>
      <c r="BC536" s="14">
        <v>0.104999677073701</v>
      </c>
      <c r="BD536" s="14">
        <v>0.14583430610576201</v>
      </c>
      <c r="BE536" s="14">
        <v>0.158165391360681</v>
      </c>
      <c r="BF536" s="14">
        <v>0.201526332436228</v>
      </c>
      <c r="BG536" s="14"/>
      <c r="BH536" s="14">
        <v>0.17586674215759199</v>
      </c>
      <c r="BI536" s="14">
        <v>0.16812497341162</v>
      </c>
      <c r="BJ536" s="14">
        <v>0.24061111795379</v>
      </c>
      <c r="BK536" s="14"/>
      <c r="BL536" s="14">
        <v>0.162202261465755</v>
      </c>
      <c r="BM536" s="14">
        <v>0.14458648611154601</v>
      </c>
      <c r="BN536" s="14">
        <v>0.202049260451692</v>
      </c>
      <c r="BO536" s="14">
        <v>0.15043237779865501</v>
      </c>
      <c r="BP536" s="14">
        <v>0.253175990269766</v>
      </c>
      <c r="BQ536" s="14"/>
      <c r="BR536" s="14">
        <v>0.138557802867322</v>
      </c>
      <c r="BS536" s="14">
        <v>0.12184863368863399</v>
      </c>
      <c r="BT536" s="14">
        <v>0.15272029230367401</v>
      </c>
    </row>
    <row r="537" spans="2:72" x14ac:dyDescent="0.25">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row>
    <row r="538" spans="2:72" x14ac:dyDescent="0.25">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BT16"/>
  <sheetViews>
    <sheetView showGridLines="0" workbookViewId="0">
      <pane xSplit="2" topLeftCell="C1" activePane="topRight" state="frozen"/>
      <selection pane="topRight" activeCell="B9" sqref="B9"/>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186</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184</v>
      </c>
      <c r="C9" s="14">
        <v>0.39504404131584098</v>
      </c>
      <c r="D9" s="14">
        <v>0.40683057221715702</v>
      </c>
      <c r="E9" s="14">
        <v>0.38265121285780601</v>
      </c>
      <c r="F9" s="14"/>
      <c r="G9" s="14">
        <v>0.52511378741622095</v>
      </c>
      <c r="H9" s="14">
        <v>0.35247142322557401</v>
      </c>
      <c r="I9" s="14">
        <v>0.37930582116564598</v>
      </c>
      <c r="J9" s="14">
        <v>0.35580265705252601</v>
      </c>
      <c r="K9" s="14">
        <v>0.371390358831301</v>
      </c>
      <c r="L9" s="14">
        <v>0.40286281009137598</v>
      </c>
      <c r="M9" s="14"/>
      <c r="N9" s="14">
        <v>0.41694074990315499</v>
      </c>
      <c r="O9" s="14">
        <v>0.39264532413081199</v>
      </c>
      <c r="P9" s="14">
        <v>0.365368649278556</v>
      </c>
      <c r="Q9" s="14">
        <v>0.39970311051620899</v>
      </c>
      <c r="R9" s="14"/>
      <c r="S9" s="14">
        <v>0.45034379670839902</v>
      </c>
      <c r="T9" s="14">
        <v>0.43722666378073199</v>
      </c>
      <c r="U9" s="14">
        <v>0.43075972333454199</v>
      </c>
      <c r="V9" s="14">
        <v>0.35539197205543399</v>
      </c>
      <c r="W9" s="14">
        <v>0.35230127074197598</v>
      </c>
      <c r="X9" s="14">
        <v>0.41728808305930398</v>
      </c>
      <c r="Y9" s="14">
        <v>0.39283754888855099</v>
      </c>
      <c r="Z9" s="14">
        <v>0.40102936970040898</v>
      </c>
      <c r="AA9" s="14">
        <v>0.360210835985453</v>
      </c>
      <c r="AB9" s="14">
        <v>0.33537398503168803</v>
      </c>
      <c r="AC9" s="14">
        <v>0.3998233827496</v>
      </c>
      <c r="AD9" s="14">
        <v>0.30594837892522297</v>
      </c>
      <c r="AE9" s="14"/>
      <c r="AF9" s="14">
        <v>0.48681936413492</v>
      </c>
      <c r="AG9" s="14">
        <v>0.48517190294398199</v>
      </c>
      <c r="AH9" s="14">
        <v>0.50322221455011296</v>
      </c>
      <c r="AI9" s="14">
        <v>0.45262072970463602</v>
      </c>
      <c r="AJ9" s="14">
        <v>0.36113348604495299</v>
      </c>
      <c r="AK9" s="14">
        <v>0.32940481690069501</v>
      </c>
      <c r="AL9" s="14">
        <v>0.34732510285209001</v>
      </c>
      <c r="AM9" s="14">
        <v>0.36457712154632499</v>
      </c>
      <c r="AN9" s="14">
        <v>0.31096294490537102</v>
      </c>
      <c r="AO9" s="14">
        <v>0.32906955380521202</v>
      </c>
      <c r="AP9" s="14">
        <v>0.38216810745567198</v>
      </c>
      <c r="AQ9" s="14">
        <v>0.46027967706877498</v>
      </c>
      <c r="AR9" s="14">
        <v>0.34551744918608701</v>
      </c>
      <c r="AS9" s="14">
        <v>0.33599805252041998</v>
      </c>
      <c r="AT9" s="14">
        <v>0.51582738957851704</v>
      </c>
      <c r="AU9" s="14">
        <v>0.44772724006975001</v>
      </c>
      <c r="AV9" s="14"/>
      <c r="AW9" s="14">
        <v>0.37226637786524702</v>
      </c>
      <c r="AX9" s="14">
        <v>0.42516745143829598</v>
      </c>
      <c r="AY9" s="14"/>
      <c r="AZ9" s="14">
        <v>0.38366756801171897</v>
      </c>
      <c r="BA9" s="14">
        <v>0.35519507206690798</v>
      </c>
      <c r="BB9" s="14" t="s">
        <v>98</v>
      </c>
      <c r="BC9" s="14">
        <v>0.393914015395468</v>
      </c>
      <c r="BD9" s="14">
        <v>0.46666961901913601</v>
      </c>
      <c r="BE9" s="14">
        <v>0.43612437892047901</v>
      </c>
      <c r="BF9" s="14">
        <v>0.391937398822019</v>
      </c>
      <c r="BG9" s="14"/>
      <c r="BH9" s="14">
        <v>0.36167047299545602</v>
      </c>
      <c r="BI9" s="14">
        <v>0.40425894667370099</v>
      </c>
      <c r="BJ9" s="14">
        <v>0.35728403560793098</v>
      </c>
      <c r="BK9" s="14"/>
      <c r="BL9" s="14">
        <v>0.37069067672275102</v>
      </c>
      <c r="BM9" s="14">
        <v>0.401700814481253</v>
      </c>
      <c r="BN9" s="14">
        <v>0.44943961442505598</v>
      </c>
      <c r="BO9" s="14">
        <v>0.29964134077426502</v>
      </c>
      <c r="BP9" s="14">
        <v>0.35566899139714298</v>
      </c>
      <c r="BQ9" s="14"/>
      <c r="BR9" s="14">
        <v>0.34588661927116399</v>
      </c>
      <c r="BS9" s="14">
        <v>0.42305561668696601</v>
      </c>
      <c r="BT9" s="14">
        <v>0.49864404405183299</v>
      </c>
    </row>
    <row r="10" spans="2:72" ht="30" x14ac:dyDescent="0.25">
      <c r="B10" s="15" t="s">
        <v>185</v>
      </c>
      <c r="C10" s="14">
        <v>0.54295798446160404</v>
      </c>
      <c r="D10" s="14">
        <v>0.53480984879174098</v>
      </c>
      <c r="E10" s="14">
        <v>0.551364906368491</v>
      </c>
      <c r="F10" s="14"/>
      <c r="G10" s="14">
        <v>0.411267854255915</v>
      </c>
      <c r="H10" s="14">
        <v>0.57400305729976497</v>
      </c>
      <c r="I10" s="14">
        <v>0.54288261665349102</v>
      </c>
      <c r="J10" s="14">
        <v>0.57394135021460302</v>
      </c>
      <c r="K10" s="14">
        <v>0.57968687501970195</v>
      </c>
      <c r="L10" s="14">
        <v>0.55640171149622797</v>
      </c>
      <c r="M10" s="14"/>
      <c r="N10" s="14">
        <v>0.53978098449072398</v>
      </c>
      <c r="O10" s="14">
        <v>0.52573417706085701</v>
      </c>
      <c r="P10" s="14">
        <v>0.58109321870900998</v>
      </c>
      <c r="Q10" s="14">
        <v>0.52999508045631705</v>
      </c>
      <c r="R10" s="14"/>
      <c r="S10" s="14">
        <v>0.47070753610476501</v>
      </c>
      <c r="T10" s="14">
        <v>0.50795549879916402</v>
      </c>
      <c r="U10" s="14">
        <v>0.49594995239252798</v>
      </c>
      <c r="V10" s="14">
        <v>0.56547589975429802</v>
      </c>
      <c r="W10" s="14">
        <v>0.59450650770020197</v>
      </c>
      <c r="X10" s="14">
        <v>0.53519646427881196</v>
      </c>
      <c r="Y10" s="14">
        <v>0.56744900946436705</v>
      </c>
      <c r="Z10" s="14">
        <v>0.47299662139829801</v>
      </c>
      <c r="AA10" s="14">
        <v>0.59789468543736302</v>
      </c>
      <c r="AB10" s="14">
        <v>0.60025736997960699</v>
      </c>
      <c r="AC10" s="14">
        <v>0.52928194168579501</v>
      </c>
      <c r="AD10" s="14">
        <v>0.67182688986866601</v>
      </c>
      <c r="AE10" s="14"/>
      <c r="AF10" s="14">
        <v>0.41299275385081302</v>
      </c>
      <c r="AG10" s="14">
        <v>0.40199208563340599</v>
      </c>
      <c r="AH10" s="14">
        <v>0.461502011920632</v>
      </c>
      <c r="AI10" s="14">
        <v>0.48813126820181602</v>
      </c>
      <c r="AJ10" s="14">
        <v>0.58762354797779204</v>
      </c>
      <c r="AK10" s="14">
        <v>0.61564797190867904</v>
      </c>
      <c r="AL10" s="14">
        <v>0.59166488466730605</v>
      </c>
      <c r="AM10" s="14">
        <v>0.55983675984679304</v>
      </c>
      <c r="AN10" s="14">
        <v>0.63221203957598804</v>
      </c>
      <c r="AO10" s="14">
        <v>0.63192167487768902</v>
      </c>
      <c r="AP10" s="14">
        <v>0.56104202064389896</v>
      </c>
      <c r="AQ10" s="14">
        <v>0.49969436192327799</v>
      </c>
      <c r="AR10" s="14">
        <v>0.60554625386060201</v>
      </c>
      <c r="AS10" s="14">
        <v>0.64550427393448495</v>
      </c>
      <c r="AT10" s="14">
        <v>0.48417261042148302</v>
      </c>
      <c r="AU10" s="14">
        <v>0.48071826452601701</v>
      </c>
      <c r="AV10" s="14"/>
      <c r="AW10" s="14">
        <v>0.57522454815096402</v>
      </c>
      <c r="AX10" s="14">
        <v>0.50028552451569197</v>
      </c>
      <c r="AY10" s="14"/>
      <c r="AZ10" s="14">
        <v>0.56358979973571099</v>
      </c>
      <c r="BA10" s="14">
        <v>0.58346604997790696</v>
      </c>
      <c r="BB10" s="14" t="s">
        <v>98</v>
      </c>
      <c r="BC10" s="14">
        <v>0.54604664030767003</v>
      </c>
      <c r="BD10" s="14">
        <v>0.46726134512136502</v>
      </c>
      <c r="BE10" s="14">
        <v>0.49046991722740801</v>
      </c>
      <c r="BF10" s="14">
        <v>0.51868858513938998</v>
      </c>
      <c r="BG10" s="14"/>
      <c r="BH10" s="14">
        <v>0.57822256962184904</v>
      </c>
      <c r="BI10" s="14">
        <v>0.54715867669882001</v>
      </c>
      <c r="BJ10" s="14">
        <v>0.53672151110849498</v>
      </c>
      <c r="BK10" s="14"/>
      <c r="BL10" s="14">
        <v>0.58086527822391498</v>
      </c>
      <c r="BM10" s="14">
        <v>0.54185589745168095</v>
      </c>
      <c r="BN10" s="14">
        <v>0.51091001303425898</v>
      </c>
      <c r="BO10" s="14">
        <v>0.57872405858776699</v>
      </c>
      <c r="BP10" s="14">
        <v>0.53330344844764199</v>
      </c>
      <c r="BQ10" s="14"/>
      <c r="BR10" s="14">
        <v>0.61448930294053905</v>
      </c>
      <c r="BS10" s="14">
        <v>0.52146218042503201</v>
      </c>
      <c r="BT10" s="14">
        <v>0.46911215792984301</v>
      </c>
    </row>
    <row r="11" spans="2:72" x14ac:dyDescent="0.25">
      <c r="B11" s="15" t="s">
        <v>92</v>
      </c>
      <c r="C11" s="20">
        <v>6.1997974222555201E-2</v>
      </c>
      <c r="D11" s="20">
        <v>5.8359578991102598E-2</v>
      </c>
      <c r="E11" s="20">
        <v>6.5983880773703499E-2</v>
      </c>
      <c r="F11" s="20"/>
      <c r="G11" s="20">
        <v>6.3618358327863903E-2</v>
      </c>
      <c r="H11" s="20">
        <v>7.3525519474660503E-2</v>
      </c>
      <c r="I11" s="20">
        <v>7.78115621808637E-2</v>
      </c>
      <c r="J11" s="20">
        <v>7.0255992732871198E-2</v>
      </c>
      <c r="K11" s="20">
        <v>4.89227661489973E-2</v>
      </c>
      <c r="L11" s="20">
        <v>4.0735478412395297E-2</v>
      </c>
      <c r="M11" s="20"/>
      <c r="N11" s="20">
        <v>4.3278265606120997E-2</v>
      </c>
      <c r="O11" s="20">
        <v>8.1620498808330694E-2</v>
      </c>
      <c r="P11" s="20">
        <v>5.3538132012434E-2</v>
      </c>
      <c r="Q11" s="20">
        <v>7.0301809027474599E-2</v>
      </c>
      <c r="R11" s="20"/>
      <c r="S11" s="20">
        <v>7.89486671868357E-2</v>
      </c>
      <c r="T11" s="20">
        <v>5.4817837420103398E-2</v>
      </c>
      <c r="U11" s="20">
        <v>7.3290324272930099E-2</v>
      </c>
      <c r="V11" s="20">
        <v>7.9132128190267798E-2</v>
      </c>
      <c r="W11" s="20">
        <v>5.3192221557821398E-2</v>
      </c>
      <c r="X11" s="20">
        <v>4.7515452661883499E-2</v>
      </c>
      <c r="Y11" s="20">
        <v>3.9713441647081502E-2</v>
      </c>
      <c r="Z11" s="20">
        <v>0.12597400890129301</v>
      </c>
      <c r="AA11" s="20">
        <v>4.1894478577184403E-2</v>
      </c>
      <c r="AB11" s="20">
        <v>6.4368644988704801E-2</v>
      </c>
      <c r="AC11" s="20">
        <v>7.0894675564604701E-2</v>
      </c>
      <c r="AD11" s="20">
        <v>2.22247312061108E-2</v>
      </c>
      <c r="AE11" s="20"/>
      <c r="AF11" s="20">
        <v>0.100187882014266</v>
      </c>
      <c r="AG11" s="20">
        <v>0.112836011422612</v>
      </c>
      <c r="AH11" s="20">
        <v>3.5275773529254997E-2</v>
      </c>
      <c r="AI11" s="20">
        <v>5.9248002093547497E-2</v>
      </c>
      <c r="AJ11" s="20">
        <v>5.1242965977255299E-2</v>
      </c>
      <c r="AK11" s="20">
        <v>5.4947211190625803E-2</v>
      </c>
      <c r="AL11" s="20">
        <v>6.1010012480604198E-2</v>
      </c>
      <c r="AM11" s="20">
        <v>7.5586118606881705E-2</v>
      </c>
      <c r="AN11" s="20">
        <v>5.6825015518640498E-2</v>
      </c>
      <c r="AO11" s="20">
        <v>3.9008771317099102E-2</v>
      </c>
      <c r="AP11" s="20">
        <v>5.6789871900428203E-2</v>
      </c>
      <c r="AQ11" s="20">
        <v>4.0025961007946698E-2</v>
      </c>
      <c r="AR11" s="20">
        <v>4.8936296953311198E-2</v>
      </c>
      <c r="AS11" s="20">
        <v>1.8497673545095902E-2</v>
      </c>
      <c r="AT11" s="20">
        <v>0</v>
      </c>
      <c r="AU11" s="20">
        <v>7.1554495404233101E-2</v>
      </c>
      <c r="AV11" s="20"/>
      <c r="AW11" s="20">
        <v>5.2509073983789199E-2</v>
      </c>
      <c r="AX11" s="20">
        <v>7.4547024046011406E-2</v>
      </c>
      <c r="AY11" s="20"/>
      <c r="AZ11" s="20">
        <v>5.2742632252570497E-2</v>
      </c>
      <c r="BA11" s="20">
        <v>6.1338877955184799E-2</v>
      </c>
      <c r="BB11" s="20" t="s">
        <v>98</v>
      </c>
      <c r="BC11" s="20">
        <v>6.0039344296862203E-2</v>
      </c>
      <c r="BD11" s="20">
        <v>6.6069035859498901E-2</v>
      </c>
      <c r="BE11" s="20">
        <v>7.3405703852113494E-2</v>
      </c>
      <c r="BF11" s="20">
        <v>8.9374016038591006E-2</v>
      </c>
      <c r="BG11" s="20"/>
      <c r="BH11" s="20">
        <v>6.0106957382695302E-2</v>
      </c>
      <c r="BI11" s="20">
        <v>4.8582376627478198E-2</v>
      </c>
      <c r="BJ11" s="20">
        <v>0.105994453283574</v>
      </c>
      <c r="BK11" s="20"/>
      <c r="BL11" s="20">
        <v>4.8444045053334599E-2</v>
      </c>
      <c r="BM11" s="20">
        <v>5.6443288067065403E-2</v>
      </c>
      <c r="BN11" s="20">
        <v>3.9650372540685201E-2</v>
      </c>
      <c r="BO11" s="20">
        <v>0.12163460063796699</v>
      </c>
      <c r="BP11" s="20">
        <v>0.11102756015521401</v>
      </c>
      <c r="BQ11" s="20"/>
      <c r="BR11" s="20">
        <v>3.9624077788297199E-2</v>
      </c>
      <c r="BS11" s="20">
        <v>5.5482202888001202E-2</v>
      </c>
      <c r="BT11" s="20">
        <v>3.2243798018323597E-2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BT27"/>
  <sheetViews>
    <sheetView showGridLines="0" topLeftCell="A6" workbookViewId="0">
      <pane xSplit="2" topLeftCell="C1" activePane="topRight" state="frozen"/>
      <selection pane="topRight" activeCell="A16" sqref="A16"/>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200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1278</v>
      </c>
      <c r="D7" s="10">
        <v>635</v>
      </c>
      <c r="E7" s="10">
        <v>642</v>
      </c>
      <c r="F7" s="10"/>
      <c r="G7" s="10">
        <v>107</v>
      </c>
      <c r="H7" s="10">
        <v>140</v>
      </c>
      <c r="I7" s="10">
        <v>223</v>
      </c>
      <c r="J7" s="10">
        <v>221</v>
      </c>
      <c r="K7" s="10">
        <v>238</v>
      </c>
      <c r="L7" s="10">
        <v>349</v>
      </c>
      <c r="M7" s="10"/>
      <c r="N7" s="10">
        <v>464</v>
      </c>
      <c r="O7" s="10">
        <v>365</v>
      </c>
      <c r="P7" s="10">
        <v>246</v>
      </c>
      <c r="Q7" s="10">
        <v>198</v>
      </c>
      <c r="R7" s="10"/>
      <c r="S7" s="10">
        <v>113</v>
      </c>
      <c r="T7" s="10">
        <v>195</v>
      </c>
      <c r="U7" s="10">
        <v>118</v>
      </c>
      <c r="V7" s="10">
        <v>116</v>
      </c>
      <c r="W7" s="10">
        <v>104</v>
      </c>
      <c r="X7" s="10">
        <v>110</v>
      </c>
      <c r="Y7" s="10">
        <v>124</v>
      </c>
      <c r="Z7" s="10">
        <v>57</v>
      </c>
      <c r="AA7" s="10">
        <v>146</v>
      </c>
      <c r="AB7" s="10">
        <v>102</v>
      </c>
      <c r="AC7" s="10">
        <v>65</v>
      </c>
      <c r="AD7" s="10">
        <v>28</v>
      </c>
      <c r="AE7" s="10"/>
      <c r="AF7" s="10">
        <v>6</v>
      </c>
      <c r="AG7" s="10">
        <v>41</v>
      </c>
      <c r="AH7" s="10">
        <v>75</v>
      </c>
      <c r="AI7" s="10">
        <v>93</v>
      </c>
      <c r="AJ7" s="10">
        <v>108</v>
      </c>
      <c r="AK7" s="10">
        <v>116</v>
      </c>
      <c r="AL7" s="10">
        <v>110</v>
      </c>
      <c r="AM7" s="10">
        <v>99</v>
      </c>
      <c r="AN7" s="10">
        <v>104</v>
      </c>
      <c r="AO7" s="10">
        <v>70</v>
      </c>
      <c r="AP7" s="10">
        <v>121</v>
      </c>
      <c r="AQ7" s="10">
        <v>91</v>
      </c>
      <c r="AR7" s="10">
        <v>54</v>
      </c>
      <c r="AS7" s="10">
        <v>29</v>
      </c>
      <c r="AT7" s="10">
        <v>36</v>
      </c>
      <c r="AU7" s="10">
        <v>57</v>
      </c>
      <c r="AV7" s="10"/>
      <c r="AW7" s="10">
        <v>820</v>
      </c>
      <c r="AX7" s="10">
        <v>458</v>
      </c>
      <c r="AY7" s="10"/>
      <c r="AZ7" s="10">
        <v>713</v>
      </c>
      <c r="BA7" s="10">
        <v>565</v>
      </c>
      <c r="BB7" s="10" t="s">
        <v>97</v>
      </c>
      <c r="BC7" s="10" t="s">
        <v>97</v>
      </c>
      <c r="BD7" s="10" t="s">
        <v>97</v>
      </c>
      <c r="BE7" s="10" t="s">
        <v>97</v>
      </c>
      <c r="BF7" s="10" t="s">
        <v>97</v>
      </c>
      <c r="BG7" s="10"/>
      <c r="BH7" s="10">
        <v>527</v>
      </c>
      <c r="BI7" s="10">
        <v>597</v>
      </c>
      <c r="BJ7" s="10">
        <v>90</v>
      </c>
      <c r="BK7" s="10"/>
      <c r="BL7" s="10">
        <v>544</v>
      </c>
      <c r="BM7" s="10">
        <v>349</v>
      </c>
      <c r="BN7" s="10">
        <v>117</v>
      </c>
      <c r="BO7" s="10">
        <v>20</v>
      </c>
      <c r="BP7" s="10">
        <v>97</v>
      </c>
      <c r="BQ7" s="10"/>
      <c r="BR7" s="10">
        <v>275</v>
      </c>
      <c r="BS7" s="10">
        <v>482</v>
      </c>
      <c r="BT7" s="10">
        <v>92</v>
      </c>
    </row>
    <row r="8" spans="2:72" ht="30" customHeight="1" x14ac:dyDescent="0.25">
      <c r="B8" s="11" t="s">
        <v>19</v>
      </c>
      <c r="C8" s="11">
        <v>1249</v>
      </c>
      <c r="D8" s="11">
        <v>624</v>
      </c>
      <c r="E8" s="11">
        <v>624</v>
      </c>
      <c r="F8" s="11"/>
      <c r="G8" s="11">
        <v>102</v>
      </c>
      <c r="H8" s="11">
        <v>158</v>
      </c>
      <c r="I8" s="11">
        <v>208</v>
      </c>
      <c r="J8" s="11">
        <v>213</v>
      </c>
      <c r="K8" s="11">
        <v>226</v>
      </c>
      <c r="L8" s="11">
        <v>343</v>
      </c>
      <c r="M8" s="11"/>
      <c r="N8" s="11">
        <v>412</v>
      </c>
      <c r="O8" s="11">
        <v>326</v>
      </c>
      <c r="P8" s="11">
        <v>286</v>
      </c>
      <c r="Q8" s="11">
        <v>220</v>
      </c>
      <c r="R8" s="11"/>
      <c r="S8" s="11">
        <v>140</v>
      </c>
      <c r="T8" s="11">
        <v>173</v>
      </c>
      <c r="U8" s="11">
        <v>105</v>
      </c>
      <c r="V8" s="11">
        <v>110</v>
      </c>
      <c r="W8" s="11">
        <v>97</v>
      </c>
      <c r="X8" s="11">
        <v>112</v>
      </c>
      <c r="Y8" s="11">
        <v>113</v>
      </c>
      <c r="Z8" s="11">
        <v>52</v>
      </c>
      <c r="AA8" s="11">
        <v>131</v>
      </c>
      <c r="AB8" s="11">
        <v>113</v>
      </c>
      <c r="AC8" s="11">
        <v>64</v>
      </c>
      <c r="AD8" s="11">
        <v>39</v>
      </c>
      <c r="AE8" s="11"/>
      <c r="AF8" s="11">
        <v>6</v>
      </c>
      <c r="AG8" s="11">
        <v>42</v>
      </c>
      <c r="AH8" s="11">
        <v>76</v>
      </c>
      <c r="AI8" s="11">
        <v>92</v>
      </c>
      <c r="AJ8" s="11">
        <v>108</v>
      </c>
      <c r="AK8" s="11">
        <v>115</v>
      </c>
      <c r="AL8" s="11">
        <v>110</v>
      </c>
      <c r="AM8" s="11">
        <v>99</v>
      </c>
      <c r="AN8" s="11">
        <v>101</v>
      </c>
      <c r="AO8" s="11">
        <v>66</v>
      </c>
      <c r="AP8" s="11">
        <v>116</v>
      </c>
      <c r="AQ8" s="11">
        <v>86</v>
      </c>
      <c r="AR8" s="11">
        <v>51</v>
      </c>
      <c r="AS8" s="11">
        <v>27</v>
      </c>
      <c r="AT8" s="11">
        <v>36</v>
      </c>
      <c r="AU8" s="11">
        <v>53</v>
      </c>
      <c r="AV8" s="11"/>
      <c r="AW8" s="11">
        <v>801</v>
      </c>
      <c r="AX8" s="11">
        <v>447</v>
      </c>
      <c r="AY8" s="11"/>
      <c r="AZ8" s="11">
        <v>695</v>
      </c>
      <c r="BA8" s="11">
        <v>554</v>
      </c>
      <c r="BB8" s="11" t="s">
        <v>97</v>
      </c>
      <c r="BC8" s="11" t="s">
        <v>97</v>
      </c>
      <c r="BD8" s="11" t="s">
        <v>97</v>
      </c>
      <c r="BE8" s="11" t="s">
        <v>97</v>
      </c>
      <c r="BF8" s="11" t="s">
        <v>97</v>
      </c>
      <c r="BG8" s="11"/>
      <c r="BH8" s="11">
        <v>520</v>
      </c>
      <c r="BI8" s="11">
        <v>577</v>
      </c>
      <c r="BJ8" s="11">
        <v>91</v>
      </c>
      <c r="BK8" s="11"/>
      <c r="BL8" s="11">
        <v>517</v>
      </c>
      <c r="BM8" s="11">
        <v>344</v>
      </c>
      <c r="BN8" s="11">
        <v>110</v>
      </c>
      <c r="BO8" s="11">
        <v>21</v>
      </c>
      <c r="BP8" s="11">
        <v>100</v>
      </c>
      <c r="BQ8" s="11"/>
      <c r="BR8" s="11">
        <v>264</v>
      </c>
      <c r="BS8" s="11">
        <v>474</v>
      </c>
      <c r="BT8" s="11">
        <v>85</v>
      </c>
    </row>
    <row r="9" spans="2:72" x14ac:dyDescent="0.25">
      <c r="B9" s="15" t="s">
        <v>187</v>
      </c>
      <c r="C9" s="14">
        <v>0.10859907906506699</v>
      </c>
      <c r="D9" s="14">
        <v>0.102495786703277</v>
      </c>
      <c r="E9" s="14">
        <v>0.11358379458722299</v>
      </c>
      <c r="F9" s="14"/>
      <c r="G9" s="14">
        <v>8.7358890497875194E-2</v>
      </c>
      <c r="H9" s="14">
        <v>0.122858736982817</v>
      </c>
      <c r="I9" s="14">
        <v>0.12798044179611201</v>
      </c>
      <c r="J9" s="14">
        <v>0.124140838440084</v>
      </c>
      <c r="K9" s="14">
        <v>0.11626610082469099</v>
      </c>
      <c r="L9" s="14">
        <v>8.1876716974707706E-2</v>
      </c>
      <c r="M9" s="14"/>
      <c r="N9" s="14">
        <v>6.9924504422319594E-2</v>
      </c>
      <c r="O9" s="14">
        <v>7.4608206034739097E-2</v>
      </c>
      <c r="P9" s="14">
        <v>0.14419549228578199</v>
      </c>
      <c r="Q9" s="14">
        <v>0.187432466586788</v>
      </c>
      <c r="R9" s="14"/>
      <c r="S9" s="14">
        <v>0.13882822129310901</v>
      </c>
      <c r="T9" s="14">
        <v>0.111822439839963</v>
      </c>
      <c r="U9" s="14">
        <v>0.123585261210996</v>
      </c>
      <c r="V9" s="14">
        <v>8.2294608073713804E-2</v>
      </c>
      <c r="W9" s="14">
        <v>9.2635983128257604E-2</v>
      </c>
      <c r="X9" s="14">
        <v>0.112776326166331</v>
      </c>
      <c r="Y9" s="14">
        <v>9.6403812518261897E-2</v>
      </c>
      <c r="Z9" s="14">
        <v>0.13832725962918499</v>
      </c>
      <c r="AA9" s="14">
        <v>0.103676732343921</v>
      </c>
      <c r="AB9" s="14">
        <v>9.4774783543438906E-2</v>
      </c>
      <c r="AC9" s="14">
        <v>0.14557085740035999</v>
      </c>
      <c r="AD9" s="14">
        <v>3.92263385543071E-2</v>
      </c>
      <c r="AE9" s="14"/>
      <c r="AF9" s="14">
        <v>0.507821594727633</v>
      </c>
      <c r="AG9" s="14">
        <v>0.216990619600159</v>
      </c>
      <c r="AH9" s="14">
        <v>0.14953882061349799</v>
      </c>
      <c r="AI9" s="14">
        <v>0.17632584918774299</v>
      </c>
      <c r="AJ9" s="14">
        <v>0.12958307660391899</v>
      </c>
      <c r="AK9" s="14">
        <v>0.116389705432945</v>
      </c>
      <c r="AL9" s="14">
        <v>0.110661021408873</v>
      </c>
      <c r="AM9" s="14">
        <v>8.42798535204618E-2</v>
      </c>
      <c r="AN9" s="14">
        <v>3.6342051951568102E-2</v>
      </c>
      <c r="AO9" s="14">
        <v>0.14568306650920501</v>
      </c>
      <c r="AP9" s="14">
        <v>0.101508639392329</v>
      </c>
      <c r="AQ9" s="14">
        <v>8.4943866267149698E-2</v>
      </c>
      <c r="AR9" s="14">
        <v>3.6462895314951997E-2</v>
      </c>
      <c r="AS9" s="14">
        <v>2.74503181694816E-2</v>
      </c>
      <c r="AT9" s="14">
        <v>7.3170363226276999E-2</v>
      </c>
      <c r="AU9" s="14">
        <v>0.12486952588464199</v>
      </c>
      <c r="AV9" s="14"/>
      <c r="AW9" s="14">
        <v>0.107476508987682</v>
      </c>
      <c r="AX9" s="14">
        <v>0.110610129457043</v>
      </c>
      <c r="AY9" s="14"/>
      <c r="AZ9" s="14">
        <v>9.7867707481729599E-2</v>
      </c>
      <c r="BA9" s="14">
        <v>0.12207196098692601</v>
      </c>
      <c r="BB9" s="14" t="s">
        <v>98</v>
      </c>
      <c r="BC9" s="14" t="s">
        <v>98</v>
      </c>
      <c r="BD9" s="14" t="s">
        <v>98</v>
      </c>
      <c r="BE9" s="14" t="s">
        <v>98</v>
      </c>
      <c r="BF9" s="14" t="s">
        <v>98</v>
      </c>
      <c r="BG9" s="14"/>
      <c r="BH9" s="14">
        <v>9.8989354711851898E-2</v>
      </c>
      <c r="BI9" s="14">
        <v>0.11743252345850499</v>
      </c>
      <c r="BJ9" s="14">
        <v>0.14593205149716701</v>
      </c>
      <c r="BK9" s="14"/>
      <c r="BL9" s="14">
        <v>9.5017784967417501E-2</v>
      </c>
      <c r="BM9" s="14">
        <v>0.14641631510188</v>
      </c>
      <c r="BN9" s="14">
        <v>9.9635675091338693E-2</v>
      </c>
      <c r="BO9" s="14">
        <v>0</v>
      </c>
      <c r="BP9" s="14">
        <v>0.13753513809597101</v>
      </c>
      <c r="BQ9" s="14"/>
      <c r="BR9" s="14">
        <v>9.5033063104304996E-2</v>
      </c>
      <c r="BS9" s="14">
        <v>0.13894306038134799</v>
      </c>
      <c r="BT9" s="14">
        <v>9.6020614712183705E-2</v>
      </c>
    </row>
    <row r="10" spans="2:72" x14ac:dyDescent="0.25">
      <c r="B10" s="15" t="s">
        <v>188</v>
      </c>
      <c r="C10" s="14">
        <v>0.121115727040395</v>
      </c>
      <c r="D10" s="14">
        <v>0.10212909649992399</v>
      </c>
      <c r="E10" s="14">
        <v>0.140258767491171</v>
      </c>
      <c r="F10" s="14"/>
      <c r="G10" s="14">
        <v>0.168437056128556</v>
      </c>
      <c r="H10" s="14">
        <v>0.14867663283232899</v>
      </c>
      <c r="I10" s="14">
        <v>0.120387488272581</v>
      </c>
      <c r="J10" s="14">
        <v>0.133869184908042</v>
      </c>
      <c r="K10" s="14">
        <v>8.2239671528679795E-2</v>
      </c>
      <c r="L10" s="14">
        <v>0.112547032761486</v>
      </c>
      <c r="M10" s="14"/>
      <c r="N10" s="14">
        <v>0.10101567540567299</v>
      </c>
      <c r="O10" s="14">
        <v>0.12840847008940001</v>
      </c>
      <c r="P10" s="14">
        <v>0.12750474869666301</v>
      </c>
      <c r="Q10" s="14">
        <v>0.142345183725338</v>
      </c>
      <c r="R10" s="14"/>
      <c r="S10" s="14">
        <v>0.123359360561628</v>
      </c>
      <c r="T10" s="14">
        <v>0.116217605169688</v>
      </c>
      <c r="U10" s="14">
        <v>0.151520175983068</v>
      </c>
      <c r="V10" s="14">
        <v>0.104185488483008</v>
      </c>
      <c r="W10" s="14">
        <v>0.21350158288302601</v>
      </c>
      <c r="X10" s="14">
        <v>7.67341384228028E-2</v>
      </c>
      <c r="Y10" s="14">
        <v>0.139069194212535</v>
      </c>
      <c r="Z10" s="14">
        <v>4.9706320205703099E-2</v>
      </c>
      <c r="AA10" s="14">
        <v>0.11118605576520101</v>
      </c>
      <c r="AB10" s="14">
        <v>0.10923357008887501</v>
      </c>
      <c r="AC10" s="14">
        <v>0.11147885044863499</v>
      </c>
      <c r="AD10" s="14">
        <v>0.123776401073433</v>
      </c>
      <c r="AE10" s="14"/>
      <c r="AF10" s="14">
        <v>0</v>
      </c>
      <c r="AG10" s="14">
        <v>0.146779382222854</v>
      </c>
      <c r="AH10" s="14">
        <v>0.21375071106235999</v>
      </c>
      <c r="AI10" s="14">
        <v>0.11623292244747301</v>
      </c>
      <c r="AJ10" s="14">
        <v>0.18614056765158199</v>
      </c>
      <c r="AK10" s="14">
        <v>0.115879558882092</v>
      </c>
      <c r="AL10" s="14">
        <v>0.13049348615703599</v>
      </c>
      <c r="AM10" s="14">
        <v>9.8360089084315705E-2</v>
      </c>
      <c r="AN10" s="14">
        <v>0.102861504738853</v>
      </c>
      <c r="AO10" s="14">
        <v>0.123699251535884</v>
      </c>
      <c r="AP10" s="14">
        <v>8.5129829361875797E-2</v>
      </c>
      <c r="AQ10" s="14">
        <v>0.108238418230961</v>
      </c>
      <c r="AR10" s="14">
        <v>0.130199220374077</v>
      </c>
      <c r="AS10" s="14">
        <v>3.1274766689319299E-2</v>
      </c>
      <c r="AT10" s="14">
        <v>8.6736638598186006E-2</v>
      </c>
      <c r="AU10" s="14">
        <v>0.101095304596222</v>
      </c>
      <c r="AV10" s="14"/>
      <c r="AW10" s="14">
        <v>0.11628471813994801</v>
      </c>
      <c r="AX10" s="14">
        <v>0.12977033358889201</v>
      </c>
      <c r="AY10" s="14"/>
      <c r="AZ10" s="14">
        <v>0.11532885659499099</v>
      </c>
      <c r="BA10" s="14">
        <v>0.12838095139709099</v>
      </c>
      <c r="BB10" s="14" t="s">
        <v>98</v>
      </c>
      <c r="BC10" s="14" t="s">
        <v>98</v>
      </c>
      <c r="BD10" s="14" t="s">
        <v>98</v>
      </c>
      <c r="BE10" s="14" t="s">
        <v>98</v>
      </c>
      <c r="BF10" s="14" t="s">
        <v>98</v>
      </c>
      <c r="BG10" s="14"/>
      <c r="BH10" s="14">
        <v>0.12592753572104501</v>
      </c>
      <c r="BI10" s="14">
        <v>0.11121722168583301</v>
      </c>
      <c r="BJ10" s="14">
        <v>0.117886571563819</v>
      </c>
      <c r="BK10" s="14"/>
      <c r="BL10" s="14">
        <v>0.124011894936795</v>
      </c>
      <c r="BM10" s="14">
        <v>0.119030573750168</v>
      </c>
      <c r="BN10" s="14">
        <v>8.5555025731683401E-2</v>
      </c>
      <c r="BO10" s="14">
        <v>0.18167782158818799</v>
      </c>
      <c r="BP10" s="14">
        <v>0.15240414650582501</v>
      </c>
      <c r="BQ10" s="14"/>
      <c r="BR10" s="14">
        <v>0.13295010231663201</v>
      </c>
      <c r="BS10" s="14">
        <v>0.128779144766269</v>
      </c>
      <c r="BT10" s="14">
        <v>0.13687609449183999</v>
      </c>
    </row>
    <row r="11" spans="2:72" x14ac:dyDescent="0.25">
      <c r="B11" s="15" t="s">
        <v>189</v>
      </c>
      <c r="C11" s="14">
        <v>0.10724692020542</v>
      </c>
      <c r="D11" s="14">
        <v>9.2130367842680694E-2</v>
      </c>
      <c r="E11" s="14">
        <v>0.12250159325096301</v>
      </c>
      <c r="F11" s="14"/>
      <c r="G11" s="14">
        <v>0.10550958466389999</v>
      </c>
      <c r="H11" s="14">
        <v>0.12907492175061</v>
      </c>
      <c r="I11" s="14">
        <v>0.12864276326146001</v>
      </c>
      <c r="J11" s="14">
        <v>0.12439926604210499</v>
      </c>
      <c r="K11" s="14">
        <v>9.3431621585019997E-2</v>
      </c>
      <c r="L11" s="14">
        <v>8.3198652321643904E-2</v>
      </c>
      <c r="M11" s="14"/>
      <c r="N11" s="14">
        <v>0.103766367322111</v>
      </c>
      <c r="O11" s="14">
        <v>0.12771689351514401</v>
      </c>
      <c r="P11" s="14">
        <v>0.102101521763314</v>
      </c>
      <c r="Q11" s="14">
        <v>8.8032769040520806E-2</v>
      </c>
      <c r="R11" s="14"/>
      <c r="S11" s="14">
        <v>7.0800638594560303E-2</v>
      </c>
      <c r="T11" s="14">
        <v>7.28741310382197E-2</v>
      </c>
      <c r="U11" s="14">
        <v>0.100781510823876</v>
      </c>
      <c r="V11" s="14">
        <v>0.11561635612169099</v>
      </c>
      <c r="W11" s="14">
        <v>0.13944229031331001</v>
      </c>
      <c r="X11" s="14">
        <v>0.12824294203900299</v>
      </c>
      <c r="Y11" s="14">
        <v>9.1229210590525606E-2</v>
      </c>
      <c r="Z11" s="14">
        <v>0.16667439575392101</v>
      </c>
      <c r="AA11" s="14">
        <v>0.123557746397728</v>
      </c>
      <c r="AB11" s="14">
        <v>0.13330309271194801</v>
      </c>
      <c r="AC11" s="14">
        <v>6.7124593813890604E-2</v>
      </c>
      <c r="AD11" s="14">
        <v>0.147018178423408</v>
      </c>
      <c r="AE11" s="14"/>
      <c r="AF11" s="14">
        <v>0</v>
      </c>
      <c r="AG11" s="14">
        <v>0.16302924756852499</v>
      </c>
      <c r="AH11" s="14">
        <v>5.6932957979249299E-2</v>
      </c>
      <c r="AI11" s="14">
        <v>0.13219987709660999</v>
      </c>
      <c r="AJ11" s="14">
        <v>0.211265290643878</v>
      </c>
      <c r="AK11" s="14">
        <v>0.145121489506811</v>
      </c>
      <c r="AL11" s="14">
        <v>0.12723819746179099</v>
      </c>
      <c r="AM11" s="14">
        <v>5.0079986597908799E-2</v>
      </c>
      <c r="AN11" s="14">
        <v>0.135722630425232</v>
      </c>
      <c r="AO11" s="14">
        <v>0.105148969861443</v>
      </c>
      <c r="AP11" s="14">
        <v>0.100316053368428</v>
      </c>
      <c r="AQ11" s="14">
        <v>6.2483101473667799E-2</v>
      </c>
      <c r="AR11" s="14">
        <v>7.1586244930069196E-2</v>
      </c>
      <c r="AS11" s="14">
        <v>9.1786671478454707E-2</v>
      </c>
      <c r="AT11" s="14">
        <v>2.3015327947727499E-2</v>
      </c>
      <c r="AU11" s="14">
        <v>2.0462456826865399E-2</v>
      </c>
      <c r="AV11" s="14"/>
      <c r="AW11" s="14">
        <v>0.10743865630895599</v>
      </c>
      <c r="AX11" s="14">
        <v>0.106903430766373</v>
      </c>
      <c r="AY11" s="14"/>
      <c r="AZ11" s="14">
        <v>8.7833167751001404E-2</v>
      </c>
      <c r="BA11" s="14">
        <v>0.13162024401099201</v>
      </c>
      <c r="BB11" s="14" t="s">
        <v>98</v>
      </c>
      <c r="BC11" s="14" t="s">
        <v>98</v>
      </c>
      <c r="BD11" s="14" t="s">
        <v>98</v>
      </c>
      <c r="BE11" s="14" t="s">
        <v>98</v>
      </c>
      <c r="BF11" s="14" t="s">
        <v>98</v>
      </c>
      <c r="BG11" s="14"/>
      <c r="BH11" s="14">
        <v>0.110063570202422</v>
      </c>
      <c r="BI11" s="14">
        <v>0.10143344554141</v>
      </c>
      <c r="BJ11" s="14">
        <v>0.13429808903700699</v>
      </c>
      <c r="BK11" s="14"/>
      <c r="BL11" s="14">
        <v>0.103206609370379</v>
      </c>
      <c r="BM11" s="14">
        <v>0.11037917382736</v>
      </c>
      <c r="BN11" s="14">
        <v>7.0645695875571998E-2</v>
      </c>
      <c r="BO11" s="14">
        <v>9.91189155235285E-2</v>
      </c>
      <c r="BP11" s="14">
        <v>8.6142644714223102E-2</v>
      </c>
      <c r="BQ11" s="14"/>
      <c r="BR11" s="14">
        <v>7.6465408458387105E-2</v>
      </c>
      <c r="BS11" s="14">
        <v>0.114459656508948</v>
      </c>
      <c r="BT11" s="14">
        <v>7.7392026469699199E-2</v>
      </c>
    </row>
    <row r="12" spans="2:72" x14ac:dyDescent="0.25">
      <c r="B12" s="15" t="s">
        <v>190</v>
      </c>
      <c r="C12" s="14">
        <v>0.107411145363128</v>
      </c>
      <c r="D12" s="14">
        <v>0.12037524312285799</v>
      </c>
      <c r="E12" s="14">
        <v>9.4579100485109202E-2</v>
      </c>
      <c r="F12" s="14"/>
      <c r="G12" s="14">
        <v>0.118629178038125</v>
      </c>
      <c r="H12" s="14">
        <v>0.10983529887200701</v>
      </c>
      <c r="I12" s="14">
        <v>0.114507252776798</v>
      </c>
      <c r="J12" s="14">
        <v>0.121988389082077</v>
      </c>
      <c r="K12" s="14">
        <v>9.1313749271858494E-2</v>
      </c>
      <c r="L12" s="14">
        <v>0.100235373136596</v>
      </c>
      <c r="M12" s="14"/>
      <c r="N12" s="14">
        <v>0.12961123722493501</v>
      </c>
      <c r="O12" s="14">
        <v>0.10998125776418199</v>
      </c>
      <c r="P12" s="14">
        <v>9.3736335194574499E-2</v>
      </c>
      <c r="Q12" s="14">
        <v>8.2203722244094196E-2</v>
      </c>
      <c r="R12" s="14"/>
      <c r="S12" s="14">
        <v>8.0052953438436006E-2</v>
      </c>
      <c r="T12" s="14">
        <v>0.12899803393224199</v>
      </c>
      <c r="U12" s="14">
        <v>9.1721290416125006E-2</v>
      </c>
      <c r="V12" s="14">
        <v>0.107358149072279</v>
      </c>
      <c r="W12" s="14">
        <v>8.2996313941310004E-2</v>
      </c>
      <c r="X12" s="14">
        <v>5.3700286205723299E-2</v>
      </c>
      <c r="Y12" s="14">
        <v>9.16090841434134E-2</v>
      </c>
      <c r="Z12" s="14">
        <v>0.180987082860354</v>
      </c>
      <c r="AA12" s="14">
        <v>0.11664552766286999</v>
      </c>
      <c r="AB12" s="14">
        <v>0.13488416901913899</v>
      </c>
      <c r="AC12" s="14">
        <v>0.14860073611128599</v>
      </c>
      <c r="AD12" s="14">
        <v>0.136507377447395</v>
      </c>
      <c r="AE12" s="14"/>
      <c r="AF12" s="14">
        <v>0</v>
      </c>
      <c r="AG12" s="14">
        <v>2.96110566212387E-2</v>
      </c>
      <c r="AH12" s="14">
        <v>0.10317739127888</v>
      </c>
      <c r="AI12" s="14">
        <v>0.10254447349223</v>
      </c>
      <c r="AJ12" s="14">
        <v>7.0068943765508498E-2</v>
      </c>
      <c r="AK12" s="14">
        <v>0.13170318851798299</v>
      </c>
      <c r="AL12" s="14">
        <v>9.4054219062213396E-2</v>
      </c>
      <c r="AM12" s="14">
        <v>0.126885816923202</v>
      </c>
      <c r="AN12" s="14">
        <v>7.95043797374307E-2</v>
      </c>
      <c r="AO12" s="14">
        <v>7.0505140613771805E-2</v>
      </c>
      <c r="AP12" s="14">
        <v>0.18223082537374299</v>
      </c>
      <c r="AQ12" s="14">
        <v>0.15170952619917</v>
      </c>
      <c r="AR12" s="14">
        <v>0.176531752610391</v>
      </c>
      <c r="AS12" s="14">
        <v>0.135469062773621</v>
      </c>
      <c r="AT12" s="14">
        <v>8.5426171730783707E-2</v>
      </c>
      <c r="AU12" s="14">
        <v>0.100952363556018</v>
      </c>
      <c r="AV12" s="14"/>
      <c r="AW12" s="14">
        <v>0.10442458319131701</v>
      </c>
      <c r="AX12" s="14">
        <v>0.11276148129963801</v>
      </c>
      <c r="AY12" s="14"/>
      <c r="AZ12" s="14">
        <v>9.79758179301322E-2</v>
      </c>
      <c r="BA12" s="14">
        <v>0.119256886740327</v>
      </c>
      <c r="BB12" s="14" t="s">
        <v>98</v>
      </c>
      <c r="BC12" s="14" t="s">
        <v>98</v>
      </c>
      <c r="BD12" s="14" t="s">
        <v>98</v>
      </c>
      <c r="BE12" s="14" t="s">
        <v>98</v>
      </c>
      <c r="BF12" s="14" t="s">
        <v>98</v>
      </c>
      <c r="BG12" s="14"/>
      <c r="BH12" s="14">
        <v>0.113991851179797</v>
      </c>
      <c r="BI12" s="14">
        <v>0.102918903789243</v>
      </c>
      <c r="BJ12" s="14">
        <v>8.5785080770731395E-2</v>
      </c>
      <c r="BK12" s="14"/>
      <c r="BL12" s="14">
        <v>0.117827584173714</v>
      </c>
      <c r="BM12" s="14">
        <v>0.108737372186465</v>
      </c>
      <c r="BN12" s="14">
        <v>9.7250471740302102E-2</v>
      </c>
      <c r="BO12" s="14">
        <v>0.14618519491191101</v>
      </c>
      <c r="BP12" s="14">
        <v>4.7944927068192901E-2</v>
      </c>
      <c r="BQ12" s="14"/>
      <c r="BR12" s="14">
        <v>0.11374198031183599</v>
      </c>
      <c r="BS12" s="14">
        <v>0.116675700383397</v>
      </c>
      <c r="BT12" s="14">
        <v>8.3736503293504405E-2</v>
      </c>
    </row>
    <row r="13" spans="2:72" x14ac:dyDescent="0.25">
      <c r="B13" s="15" t="s">
        <v>191</v>
      </c>
      <c r="C13" s="14">
        <v>8.5540716620612398E-2</v>
      </c>
      <c r="D13" s="14">
        <v>9.0532518075422799E-2</v>
      </c>
      <c r="E13" s="14">
        <v>8.0655271694001995E-2</v>
      </c>
      <c r="F13" s="14"/>
      <c r="G13" s="14">
        <v>6.0743857259163599E-2</v>
      </c>
      <c r="H13" s="14">
        <v>7.9395821104565098E-2</v>
      </c>
      <c r="I13" s="14">
        <v>8.9274322300965006E-2</v>
      </c>
      <c r="J13" s="14">
        <v>8.9948860932691999E-2</v>
      </c>
      <c r="K13" s="14">
        <v>9.6195158896110106E-2</v>
      </c>
      <c r="L13" s="14">
        <v>8.37046813082227E-2</v>
      </c>
      <c r="M13" s="14"/>
      <c r="N13" s="14">
        <v>0.101826658130401</v>
      </c>
      <c r="O13" s="14">
        <v>0.100696852747735</v>
      </c>
      <c r="P13" s="14">
        <v>8.2767368021050503E-2</v>
      </c>
      <c r="Q13" s="14">
        <v>3.2766412222121503E-2</v>
      </c>
      <c r="R13" s="14"/>
      <c r="S13" s="14">
        <v>9.3139420149817506E-2</v>
      </c>
      <c r="T13" s="14">
        <v>0.109158431256048</v>
      </c>
      <c r="U13" s="14">
        <v>7.1505319255007194E-2</v>
      </c>
      <c r="V13" s="14">
        <v>7.0899757160100801E-2</v>
      </c>
      <c r="W13" s="14">
        <v>4.8313044912403701E-2</v>
      </c>
      <c r="X13" s="14">
        <v>7.0415548828082597E-2</v>
      </c>
      <c r="Y13" s="14">
        <v>0.121872376489269</v>
      </c>
      <c r="Z13" s="14">
        <v>0.101406561574598</v>
      </c>
      <c r="AA13" s="14">
        <v>7.1008569412152306E-2</v>
      </c>
      <c r="AB13" s="14">
        <v>9.2221613476132405E-2</v>
      </c>
      <c r="AC13" s="14">
        <v>6.8458301986704106E-2</v>
      </c>
      <c r="AD13" s="14">
        <v>0.100616205299202</v>
      </c>
      <c r="AE13" s="14"/>
      <c r="AF13" s="14">
        <v>0</v>
      </c>
      <c r="AG13" s="14">
        <v>7.1920871760752597E-2</v>
      </c>
      <c r="AH13" s="14">
        <v>6.7176651498226297E-2</v>
      </c>
      <c r="AI13" s="14">
        <v>2.4218668342487201E-2</v>
      </c>
      <c r="AJ13" s="14">
        <v>5.8712829194808698E-2</v>
      </c>
      <c r="AK13" s="14">
        <v>0.10074081333226501</v>
      </c>
      <c r="AL13" s="14">
        <v>0.122377914705026</v>
      </c>
      <c r="AM13" s="14">
        <v>8.3201991064377895E-2</v>
      </c>
      <c r="AN13" s="14">
        <v>9.4121228837802398E-2</v>
      </c>
      <c r="AO13" s="14">
        <v>6.0107391760773003E-2</v>
      </c>
      <c r="AP13" s="14">
        <v>0.120635810742206</v>
      </c>
      <c r="AQ13" s="14">
        <v>7.9376161496611503E-2</v>
      </c>
      <c r="AR13" s="14">
        <v>0.14095310148944801</v>
      </c>
      <c r="AS13" s="14">
        <v>0.121582517456484</v>
      </c>
      <c r="AT13" s="14">
        <v>9.0167888635147006E-2</v>
      </c>
      <c r="AU13" s="14">
        <v>9.5384691392673096E-2</v>
      </c>
      <c r="AV13" s="14"/>
      <c r="AW13" s="14">
        <v>9.7999200457313904E-2</v>
      </c>
      <c r="AX13" s="14">
        <v>6.3221719073848798E-2</v>
      </c>
      <c r="AY13" s="14"/>
      <c r="AZ13" s="14">
        <v>9.51897325327897E-2</v>
      </c>
      <c r="BA13" s="14">
        <v>7.3426696428752103E-2</v>
      </c>
      <c r="BB13" s="14" t="s">
        <v>98</v>
      </c>
      <c r="BC13" s="14" t="s">
        <v>98</v>
      </c>
      <c r="BD13" s="14" t="s">
        <v>98</v>
      </c>
      <c r="BE13" s="14" t="s">
        <v>98</v>
      </c>
      <c r="BF13" s="14" t="s">
        <v>98</v>
      </c>
      <c r="BG13" s="14"/>
      <c r="BH13" s="14">
        <v>8.4693521360560006E-2</v>
      </c>
      <c r="BI13" s="14">
        <v>9.7293406439005997E-2</v>
      </c>
      <c r="BJ13" s="14">
        <v>3.4965936921332499E-2</v>
      </c>
      <c r="BK13" s="14"/>
      <c r="BL13" s="14">
        <v>9.5404684376245497E-2</v>
      </c>
      <c r="BM13" s="14">
        <v>7.0021472607809804E-2</v>
      </c>
      <c r="BN13" s="14">
        <v>0.129178509777996</v>
      </c>
      <c r="BO13" s="14">
        <v>9.7868672166228202E-2</v>
      </c>
      <c r="BP13" s="14">
        <v>5.3081849933736401E-2</v>
      </c>
      <c r="BQ13" s="14"/>
      <c r="BR13" s="14">
        <v>0.11011812993037</v>
      </c>
      <c r="BS13" s="14">
        <v>7.73799427128158E-2</v>
      </c>
      <c r="BT13" s="14">
        <v>9.1477248069110798E-2</v>
      </c>
    </row>
    <row r="14" spans="2:72" x14ac:dyDescent="0.25">
      <c r="B14" s="15" t="s">
        <v>192</v>
      </c>
      <c r="C14" s="14">
        <v>6.8574009299151195E-2</v>
      </c>
      <c r="D14" s="14">
        <v>7.0113342054558103E-2</v>
      </c>
      <c r="E14" s="14">
        <v>6.7120487791673303E-2</v>
      </c>
      <c r="F14" s="14"/>
      <c r="G14" s="14">
        <v>6.0507712342634801E-2</v>
      </c>
      <c r="H14" s="14">
        <v>7.8657497026740297E-2</v>
      </c>
      <c r="I14" s="14">
        <v>5.7119592233242499E-2</v>
      </c>
      <c r="J14" s="14">
        <v>4.4903635722545299E-2</v>
      </c>
      <c r="K14" s="14">
        <v>8.2917069618984901E-2</v>
      </c>
      <c r="L14" s="14">
        <v>7.8494237837276506E-2</v>
      </c>
      <c r="M14" s="14"/>
      <c r="N14" s="14">
        <v>0.10134629348692201</v>
      </c>
      <c r="O14" s="14">
        <v>5.4628215964807499E-2</v>
      </c>
      <c r="P14" s="14">
        <v>6.3094264966992206E-2</v>
      </c>
      <c r="Q14" s="14">
        <v>3.6478087758086399E-2</v>
      </c>
      <c r="R14" s="14"/>
      <c r="S14" s="14">
        <v>8.7818933473517005E-2</v>
      </c>
      <c r="T14" s="14">
        <v>8.1460819883209898E-2</v>
      </c>
      <c r="U14" s="14">
        <v>4.1736113931641297E-2</v>
      </c>
      <c r="V14" s="14">
        <v>0.11985398772492201</v>
      </c>
      <c r="W14" s="14">
        <v>4.3240855129858403E-2</v>
      </c>
      <c r="X14" s="14">
        <v>7.5282305244652695E-2</v>
      </c>
      <c r="Y14" s="14">
        <v>6.9197454030867495E-2</v>
      </c>
      <c r="Z14" s="14">
        <v>5.2050357341513302E-2</v>
      </c>
      <c r="AA14" s="14">
        <v>4.7966763943754202E-2</v>
      </c>
      <c r="AB14" s="14">
        <v>4.86667902893929E-2</v>
      </c>
      <c r="AC14" s="14">
        <v>4.36208994518456E-2</v>
      </c>
      <c r="AD14" s="14">
        <v>0.10193309073463799</v>
      </c>
      <c r="AE14" s="14"/>
      <c r="AF14" s="14">
        <v>0</v>
      </c>
      <c r="AG14" s="14">
        <v>2.2544787866980401E-2</v>
      </c>
      <c r="AH14" s="14">
        <v>5.1094613973697599E-2</v>
      </c>
      <c r="AI14" s="14">
        <v>3.99250751766657E-2</v>
      </c>
      <c r="AJ14" s="14">
        <v>5.1482557313921498E-2</v>
      </c>
      <c r="AK14" s="14">
        <v>5.3641528098356303E-2</v>
      </c>
      <c r="AL14" s="14">
        <v>2.2971554024947001E-2</v>
      </c>
      <c r="AM14" s="14">
        <v>0.10571719442232801</v>
      </c>
      <c r="AN14" s="14">
        <v>0.103187632901469</v>
      </c>
      <c r="AO14" s="14">
        <v>8.14838062309233E-2</v>
      </c>
      <c r="AP14" s="14">
        <v>8.4917976477085003E-2</v>
      </c>
      <c r="AQ14" s="14">
        <v>7.6877983961006605E-2</v>
      </c>
      <c r="AR14" s="14">
        <v>6.0989809069352502E-2</v>
      </c>
      <c r="AS14" s="14">
        <v>0.114561389088095</v>
      </c>
      <c r="AT14" s="14">
        <v>0.217084134514484</v>
      </c>
      <c r="AU14" s="14">
        <v>7.0088845589443699E-2</v>
      </c>
      <c r="AV14" s="14"/>
      <c r="AW14" s="14">
        <v>8.0907754345737604E-2</v>
      </c>
      <c r="AX14" s="14">
        <v>4.6478477527762498E-2</v>
      </c>
      <c r="AY14" s="14"/>
      <c r="AZ14" s="14">
        <v>6.8276265106519102E-2</v>
      </c>
      <c r="BA14" s="14">
        <v>6.8947817280647097E-2</v>
      </c>
      <c r="BB14" s="14" t="s">
        <v>98</v>
      </c>
      <c r="BC14" s="14" t="s">
        <v>98</v>
      </c>
      <c r="BD14" s="14" t="s">
        <v>98</v>
      </c>
      <c r="BE14" s="14" t="s">
        <v>98</v>
      </c>
      <c r="BF14" s="14" t="s">
        <v>98</v>
      </c>
      <c r="BG14" s="14"/>
      <c r="BH14" s="14">
        <v>6.8229396021606603E-2</v>
      </c>
      <c r="BI14" s="14">
        <v>7.1784322310068399E-2</v>
      </c>
      <c r="BJ14" s="14">
        <v>7.6158691282039406E-2</v>
      </c>
      <c r="BK14" s="14"/>
      <c r="BL14" s="14">
        <v>6.7739739151952805E-2</v>
      </c>
      <c r="BM14" s="14">
        <v>6.5706528444681403E-2</v>
      </c>
      <c r="BN14" s="14">
        <v>6.9487957289334795E-2</v>
      </c>
      <c r="BO14" s="14">
        <v>3.5589173299853699E-2</v>
      </c>
      <c r="BP14" s="14">
        <v>0.119335936601694</v>
      </c>
      <c r="BQ14" s="14"/>
      <c r="BR14" s="14">
        <v>8.4419643553116902E-2</v>
      </c>
      <c r="BS14" s="14">
        <v>6.1418008711026102E-2</v>
      </c>
      <c r="BT14" s="14">
        <v>8.0731829104438005E-2</v>
      </c>
    </row>
    <row r="15" spans="2:72" x14ac:dyDescent="0.25">
      <c r="B15" s="15" t="s">
        <v>193</v>
      </c>
      <c r="C15" s="14">
        <v>4.8818986381833601E-2</v>
      </c>
      <c r="D15" s="14">
        <v>5.7335899251205899E-2</v>
      </c>
      <c r="E15" s="14">
        <v>4.0361505877016E-2</v>
      </c>
      <c r="F15" s="14"/>
      <c r="G15" s="14">
        <v>8.0452845982028204E-2</v>
      </c>
      <c r="H15" s="14">
        <v>1.9997098174765301E-2</v>
      </c>
      <c r="I15" s="14">
        <v>4.6671430826393003E-2</v>
      </c>
      <c r="J15" s="14">
        <v>5.6742664999370002E-2</v>
      </c>
      <c r="K15" s="14">
        <v>3.0017895839366399E-2</v>
      </c>
      <c r="L15" s="14">
        <v>6.1497052517715603E-2</v>
      </c>
      <c r="M15" s="14"/>
      <c r="N15" s="14">
        <v>6.7946784228287094E-2</v>
      </c>
      <c r="O15" s="14">
        <v>3.4069124614137102E-2</v>
      </c>
      <c r="P15" s="14">
        <v>4.2969198700825703E-2</v>
      </c>
      <c r="Q15" s="14">
        <v>4.3517172073113397E-2</v>
      </c>
      <c r="R15" s="14"/>
      <c r="S15" s="14">
        <v>6.1034786642520003E-2</v>
      </c>
      <c r="T15" s="14">
        <v>5.86730799965186E-2</v>
      </c>
      <c r="U15" s="14">
        <v>2.51398751612683E-2</v>
      </c>
      <c r="V15" s="14">
        <v>3.5811358751533601E-2</v>
      </c>
      <c r="W15" s="14">
        <v>4.4286167330043501E-2</v>
      </c>
      <c r="X15" s="14">
        <v>6.91679989589392E-2</v>
      </c>
      <c r="Y15" s="14">
        <v>7.4539815509425001E-3</v>
      </c>
      <c r="Z15" s="14">
        <v>3.4035384176615502E-2</v>
      </c>
      <c r="AA15" s="14">
        <v>4.3514875772248301E-2</v>
      </c>
      <c r="AB15" s="14">
        <v>9.4993479133876499E-2</v>
      </c>
      <c r="AC15" s="14">
        <v>5.1538391520342897E-2</v>
      </c>
      <c r="AD15" s="14">
        <v>3.3995987490039903E-2</v>
      </c>
      <c r="AE15" s="14"/>
      <c r="AF15" s="14">
        <v>0</v>
      </c>
      <c r="AG15" s="14">
        <v>2.5280056794012101E-2</v>
      </c>
      <c r="AH15" s="14">
        <v>1.1721322208855601E-2</v>
      </c>
      <c r="AI15" s="14">
        <v>3.11962175103715E-2</v>
      </c>
      <c r="AJ15" s="14">
        <v>7.9095717286396007E-3</v>
      </c>
      <c r="AK15" s="14">
        <v>2.3272685801993102E-2</v>
      </c>
      <c r="AL15" s="14">
        <v>7.8972639047556595E-2</v>
      </c>
      <c r="AM15" s="14">
        <v>9.2546470559972796E-2</v>
      </c>
      <c r="AN15" s="14">
        <v>5.1175202783082602E-2</v>
      </c>
      <c r="AO15" s="14">
        <v>5.9544579076848403E-2</v>
      </c>
      <c r="AP15" s="14">
        <v>5.1769945140174897E-2</v>
      </c>
      <c r="AQ15" s="14">
        <v>7.4408883306106705E-2</v>
      </c>
      <c r="AR15" s="14">
        <v>6.8041003433365402E-2</v>
      </c>
      <c r="AS15" s="14">
        <v>7.3757256909166999E-2</v>
      </c>
      <c r="AT15" s="14">
        <v>0.12513741709701701</v>
      </c>
      <c r="AU15" s="14">
        <v>3.1349068869070303E-2</v>
      </c>
      <c r="AV15" s="14"/>
      <c r="AW15" s="14">
        <v>4.9269007370849403E-2</v>
      </c>
      <c r="AX15" s="14">
        <v>4.80127873706628E-2</v>
      </c>
      <c r="AY15" s="14"/>
      <c r="AZ15" s="14">
        <v>4.8407824626763803E-2</v>
      </c>
      <c r="BA15" s="14">
        <v>4.9335186359983699E-2</v>
      </c>
      <c r="BB15" s="14" t="s">
        <v>98</v>
      </c>
      <c r="BC15" s="14" t="s">
        <v>98</v>
      </c>
      <c r="BD15" s="14" t="s">
        <v>98</v>
      </c>
      <c r="BE15" s="14" t="s">
        <v>98</v>
      </c>
      <c r="BF15" s="14" t="s">
        <v>98</v>
      </c>
      <c r="BG15" s="14"/>
      <c r="BH15" s="14">
        <v>3.7665189238492498E-2</v>
      </c>
      <c r="BI15" s="14">
        <v>5.5951696230409902E-2</v>
      </c>
      <c r="BJ15" s="14">
        <v>7.0750410004787295E-2</v>
      </c>
      <c r="BK15" s="14"/>
      <c r="BL15" s="14">
        <v>4.24050575378992E-2</v>
      </c>
      <c r="BM15" s="14">
        <v>6.3227861485116096E-2</v>
      </c>
      <c r="BN15" s="14">
        <v>6.4140311166177896E-2</v>
      </c>
      <c r="BO15" s="14">
        <v>7.0240814841502894E-2</v>
      </c>
      <c r="BP15" s="14">
        <v>3.4688141859782903E-2</v>
      </c>
      <c r="BQ15" s="14"/>
      <c r="BR15" s="14">
        <v>4.2954417308284601E-2</v>
      </c>
      <c r="BS15" s="14">
        <v>5.7478890843958901E-2</v>
      </c>
      <c r="BT15" s="14">
        <v>6.2610463033375696E-2</v>
      </c>
    </row>
    <row r="16" spans="2:72" x14ac:dyDescent="0.25">
      <c r="B16" s="15" t="s">
        <v>194</v>
      </c>
      <c r="C16" s="14">
        <v>4.7907319802493797E-2</v>
      </c>
      <c r="D16" s="14">
        <v>5.0345739442176199E-2</v>
      </c>
      <c r="E16" s="14">
        <v>4.5528545258556097E-2</v>
      </c>
      <c r="F16" s="14"/>
      <c r="G16" s="14">
        <v>3.7173738510990199E-2</v>
      </c>
      <c r="H16" s="14">
        <v>5.9214672359390701E-2</v>
      </c>
      <c r="I16" s="14">
        <v>1.64419386166599E-2</v>
      </c>
      <c r="J16" s="14">
        <v>5.6893446269108298E-2</v>
      </c>
      <c r="K16" s="14">
        <v>6.9074768082424298E-2</v>
      </c>
      <c r="L16" s="14">
        <v>4.5436838655501299E-2</v>
      </c>
      <c r="M16" s="14"/>
      <c r="N16" s="14">
        <v>6.60437316325342E-2</v>
      </c>
      <c r="O16" s="14">
        <v>4.2644382755253403E-2</v>
      </c>
      <c r="P16" s="14">
        <v>3.6283107015795499E-2</v>
      </c>
      <c r="Q16" s="14">
        <v>3.7917147231488701E-2</v>
      </c>
      <c r="R16" s="14"/>
      <c r="S16" s="14">
        <v>7.8106188919490296E-2</v>
      </c>
      <c r="T16" s="14">
        <v>3.7843295030139598E-2</v>
      </c>
      <c r="U16" s="14">
        <v>5.5617909510002603E-2</v>
      </c>
      <c r="V16" s="14">
        <v>4.6994664360316699E-2</v>
      </c>
      <c r="W16" s="14">
        <v>2.66695270264861E-2</v>
      </c>
      <c r="X16" s="14">
        <v>7.8263174211153405E-2</v>
      </c>
      <c r="Y16" s="14">
        <v>4.0915264498171497E-2</v>
      </c>
      <c r="Z16" s="14">
        <v>0</v>
      </c>
      <c r="AA16" s="14">
        <v>6.0009121138962E-2</v>
      </c>
      <c r="AB16" s="14">
        <v>2.7494702279598899E-2</v>
      </c>
      <c r="AC16" s="14">
        <v>2.66397745141684E-2</v>
      </c>
      <c r="AD16" s="14">
        <v>6.8998738198880097E-2</v>
      </c>
      <c r="AE16" s="14"/>
      <c r="AF16" s="14">
        <v>0</v>
      </c>
      <c r="AG16" s="14">
        <v>0</v>
      </c>
      <c r="AH16" s="14">
        <v>1.4910029729022001E-2</v>
      </c>
      <c r="AI16" s="14">
        <v>5.2964292211992801E-2</v>
      </c>
      <c r="AJ16" s="14">
        <v>2.9631368257156301E-2</v>
      </c>
      <c r="AK16" s="14">
        <v>3.0802796874539001E-2</v>
      </c>
      <c r="AL16" s="14">
        <v>3.7111900941889701E-2</v>
      </c>
      <c r="AM16" s="14">
        <v>7.5248493324550997E-2</v>
      </c>
      <c r="AN16" s="14">
        <v>5.3079515507653399E-2</v>
      </c>
      <c r="AO16" s="14">
        <v>5.3713382624522098E-2</v>
      </c>
      <c r="AP16" s="14">
        <v>3.7949010935608297E-2</v>
      </c>
      <c r="AQ16" s="14">
        <v>9.7533982820127998E-2</v>
      </c>
      <c r="AR16" s="14">
        <v>6.87712070479264E-2</v>
      </c>
      <c r="AS16" s="14">
        <v>6.5295800166568496E-2</v>
      </c>
      <c r="AT16" s="14">
        <v>3.0623927555100201E-2</v>
      </c>
      <c r="AU16" s="14">
        <v>7.9953268573396893E-2</v>
      </c>
      <c r="AV16" s="14"/>
      <c r="AW16" s="14">
        <v>4.4124799792742697E-2</v>
      </c>
      <c r="AX16" s="14">
        <v>5.4683590167714402E-2</v>
      </c>
      <c r="AY16" s="14"/>
      <c r="AZ16" s="14">
        <v>5.3480262653185701E-2</v>
      </c>
      <c r="BA16" s="14">
        <v>4.0910674462095502E-2</v>
      </c>
      <c r="BB16" s="14" t="s">
        <v>98</v>
      </c>
      <c r="BC16" s="14" t="s">
        <v>98</v>
      </c>
      <c r="BD16" s="14" t="s">
        <v>98</v>
      </c>
      <c r="BE16" s="14" t="s">
        <v>98</v>
      </c>
      <c r="BF16" s="14" t="s">
        <v>98</v>
      </c>
      <c r="BG16" s="14"/>
      <c r="BH16" s="14">
        <v>5.1645737149545699E-2</v>
      </c>
      <c r="BI16" s="14">
        <v>4.6364081544593198E-2</v>
      </c>
      <c r="BJ16" s="14">
        <v>4.6087112985661198E-2</v>
      </c>
      <c r="BK16" s="14"/>
      <c r="BL16" s="14">
        <v>4.5729468611577201E-2</v>
      </c>
      <c r="BM16" s="14">
        <v>3.6996152975445298E-2</v>
      </c>
      <c r="BN16" s="14">
        <v>4.5404769542937297E-2</v>
      </c>
      <c r="BO16" s="14">
        <v>0.12210122865690699</v>
      </c>
      <c r="BP16" s="14">
        <v>6.2796836560003094E-2</v>
      </c>
      <c r="BQ16" s="14"/>
      <c r="BR16" s="14">
        <v>6.7626370106799102E-2</v>
      </c>
      <c r="BS16" s="14">
        <v>4.5725611635107098E-2</v>
      </c>
      <c r="BT16" s="14">
        <v>6.24309126391853E-2</v>
      </c>
    </row>
    <row r="17" spans="2:72" x14ac:dyDescent="0.25">
      <c r="B17" s="15" t="s">
        <v>195</v>
      </c>
      <c r="C17" s="14">
        <v>1.8729618928952502E-2</v>
      </c>
      <c r="D17" s="14">
        <v>2.5955634777507099E-2</v>
      </c>
      <c r="E17" s="14">
        <v>1.15255201187666E-2</v>
      </c>
      <c r="F17" s="14"/>
      <c r="G17" s="14">
        <v>3.6452663641532101E-2</v>
      </c>
      <c r="H17" s="14">
        <v>1.7711348696267899E-2</v>
      </c>
      <c r="I17" s="14">
        <v>2.7630700588917999E-2</v>
      </c>
      <c r="J17" s="14">
        <v>1.07621080312458E-2</v>
      </c>
      <c r="K17" s="14">
        <v>4.8555025035076898E-3</v>
      </c>
      <c r="L17" s="14">
        <v>2.2632000401993101E-2</v>
      </c>
      <c r="M17" s="14"/>
      <c r="N17" s="14">
        <v>2.00460444378283E-2</v>
      </c>
      <c r="O17" s="14">
        <v>1.7414143714105702E-2</v>
      </c>
      <c r="P17" s="14">
        <v>1.7678992422337201E-2</v>
      </c>
      <c r="Q17" s="14">
        <v>1.9993911280139099E-2</v>
      </c>
      <c r="R17" s="14"/>
      <c r="S17" s="14">
        <v>1.64859943072523E-2</v>
      </c>
      <c r="T17" s="14">
        <v>9.1984594755067997E-3</v>
      </c>
      <c r="U17" s="14">
        <v>2.09959518800211E-2</v>
      </c>
      <c r="V17" s="14">
        <v>2.6287878477437999E-2</v>
      </c>
      <c r="W17" s="14">
        <v>1.12843460226538E-2</v>
      </c>
      <c r="X17" s="14">
        <v>4.0648662201357197E-2</v>
      </c>
      <c r="Y17" s="14">
        <v>1.48529630494861E-2</v>
      </c>
      <c r="Z17" s="14">
        <v>1.4713358109412499E-2</v>
      </c>
      <c r="AA17" s="14">
        <v>3.0829570425339799E-2</v>
      </c>
      <c r="AB17" s="14">
        <v>0</v>
      </c>
      <c r="AC17" s="14">
        <v>1.45540434946143E-2</v>
      </c>
      <c r="AD17" s="14">
        <v>3.4159845532581903E-2</v>
      </c>
      <c r="AE17" s="14"/>
      <c r="AF17" s="14">
        <v>0</v>
      </c>
      <c r="AG17" s="14">
        <v>0</v>
      </c>
      <c r="AH17" s="14">
        <v>0</v>
      </c>
      <c r="AI17" s="14">
        <v>1.3828222167792101E-2</v>
      </c>
      <c r="AJ17" s="14">
        <v>2.6376893275061899E-2</v>
      </c>
      <c r="AK17" s="14">
        <v>1.6028804870931501E-2</v>
      </c>
      <c r="AL17" s="14">
        <v>1.8148267620883E-2</v>
      </c>
      <c r="AM17" s="14">
        <v>1.75604840989011E-2</v>
      </c>
      <c r="AN17" s="14">
        <v>2.92482595076539E-2</v>
      </c>
      <c r="AO17" s="14">
        <v>1.2329305715092701E-2</v>
      </c>
      <c r="AP17" s="14">
        <v>1.8886669174415501E-2</v>
      </c>
      <c r="AQ17" s="14">
        <v>4.99889892571002E-2</v>
      </c>
      <c r="AR17" s="14">
        <v>1.61307155661428E-2</v>
      </c>
      <c r="AS17" s="14">
        <v>6.9467983356085797E-2</v>
      </c>
      <c r="AT17" s="14">
        <v>0</v>
      </c>
      <c r="AU17" s="14">
        <v>1.43595798347787E-2</v>
      </c>
      <c r="AV17" s="14"/>
      <c r="AW17" s="14">
        <v>1.6973367269240799E-2</v>
      </c>
      <c r="AX17" s="14">
        <v>2.18758907384589E-2</v>
      </c>
      <c r="AY17" s="14"/>
      <c r="AZ17" s="14">
        <v>1.7680158525148999E-2</v>
      </c>
      <c r="BA17" s="14">
        <v>2.0047181739289301E-2</v>
      </c>
      <c r="BB17" s="14" t="s">
        <v>98</v>
      </c>
      <c r="BC17" s="14" t="s">
        <v>98</v>
      </c>
      <c r="BD17" s="14" t="s">
        <v>98</v>
      </c>
      <c r="BE17" s="14" t="s">
        <v>98</v>
      </c>
      <c r="BF17" s="14" t="s">
        <v>98</v>
      </c>
      <c r="BG17" s="14"/>
      <c r="BH17" s="14">
        <v>1.5144833102577601E-2</v>
      </c>
      <c r="BI17" s="14">
        <v>1.9828014829462001E-2</v>
      </c>
      <c r="BJ17" s="14">
        <v>1.2121052553234901E-2</v>
      </c>
      <c r="BK17" s="14"/>
      <c r="BL17" s="14">
        <v>2.0142836262984999E-2</v>
      </c>
      <c r="BM17" s="14">
        <v>1.9877249276512202E-2</v>
      </c>
      <c r="BN17" s="14">
        <v>3.35717989591501E-2</v>
      </c>
      <c r="BO17" s="14">
        <v>0</v>
      </c>
      <c r="BP17" s="14">
        <v>1.1062902285084801E-2</v>
      </c>
      <c r="BQ17" s="14"/>
      <c r="BR17" s="14">
        <v>1.9595198525843099E-2</v>
      </c>
      <c r="BS17" s="14">
        <v>2.6064988206359701E-2</v>
      </c>
      <c r="BT17" s="14">
        <v>9.8759536954571205E-3</v>
      </c>
    </row>
    <row r="18" spans="2:72" x14ac:dyDescent="0.25">
      <c r="B18" s="15" t="s">
        <v>196</v>
      </c>
      <c r="C18" s="14">
        <v>1.4749645373637E-2</v>
      </c>
      <c r="D18" s="14">
        <v>1.8660461840931199E-2</v>
      </c>
      <c r="E18" s="14">
        <v>1.08564862989892E-2</v>
      </c>
      <c r="F18" s="14"/>
      <c r="G18" s="14">
        <v>7.4886494528875903E-3</v>
      </c>
      <c r="H18" s="14">
        <v>3.1782808188421802E-2</v>
      </c>
      <c r="I18" s="14">
        <v>5.4121972522512196E-3</v>
      </c>
      <c r="J18" s="14">
        <v>1.3780446664423201E-2</v>
      </c>
      <c r="K18" s="14">
        <v>2.68955779245806E-2</v>
      </c>
      <c r="L18" s="14">
        <v>7.31169625033365E-3</v>
      </c>
      <c r="M18" s="14"/>
      <c r="N18" s="14">
        <v>2.1782393928545501E-2</v>
      </c>
      <c r="O18" s="14">
        <v>1.57722362567865E-2</v>
      </c>
      <c r="P18" s="14">
        <v>1.1274283423103101E-2</v>
      </c>
      <c r="Q18" s="14">
        <v>4.91282627236012E-3</v>
      </c>
      <c r="R18" s="14"/>
      <c r="S18" s="14">
        <v>3.02917364510298E-2</v>
      </c>
      <c r="T18" s="14">
        <v>2.8344077973987102E-2</v>
      </c>
      <c r="U18" s="14">
        <v>1.5856213723804299E-2</v>
      </c>
      <c r="V18" s="14">
        <v>1.7776625588251299E-2</v>
      </c>
      <c r="W18" s="14">
        <v>0</v>
      </c>
      <c r="X18" s="14">
        <v>1.00803686206479E-2</v>
      </c>
      <c r="Y18" s="14">
        <v>7.3087965580165499E-3</v>
      </c>
      <c r="Z18" s="14">
        <v>3.7223419747661697E-2</v>
      </c>
      <c r="AA18" s="14">
        <v>6.3111204500683601E-3</v>
      </c>
      <c r="AB18" s="14">
        <v>8.5271200191965203E-3</v>
      </c>
      <c r="AC18" s="14">
        <v>0</v>
      </c>
      <c r="AD18" s="14">
        <v>0</v>
      </c>
      <c r="AE18" s="14"/>
      <c r="AF18" s="14">
        <v>0</v>
      </c>
      <c r="AG18" s="14">
        <v>0</v>
      </c>
      <c r="AH18" s="14">
        <v>0</v>
      </c>
      <c r="AI18" s="14">
        <v>0</v>
      </c>
      <c r="AJ18" s="14">
        <v>0</v>
      </c>
      <c r="AK18" s="14">
        <v>7.1938746012334201E-3</v>
      </c>
      <c r="AL18" s="14">
        <v>7.2632626019040599E-3</v>
      </c>
      <c r="AM18" s="14">
        <v>1.9537507305186799E-2</v>
      </c>
      <c r="AN18" s="14">
        <v>1.6150282517169399E-2</v>
      </c>
      <c r="AO18" s="14">
        <v>2.99724649040672E-2</v>
      </c>
      <c r="AP18" s="14">
        <v>0</v>
      </c>
      <c r="AQ18" s="14">
        <v>0</v>
      </c>
      <c r="AR18" s="14">
        <v>2.19658549296366E-2</v>
      </c>
      <c r="AS18" s="14">
        <v>6.2561905844453605E-2</v>
      </c>
      <c r="AT18" s="14">
        <v>7.8704816905898506E-2</v>
      </c>
      <c r="AU18" s="14">
        <v>0.106330145079866</v>
      </c>
      <c r="AV18" s="14"/>
      <c r="AW18" s="14">
        <v>1.4024140025278201E-2</v>
      </c>
      <c r="AX18" s="14">
        <v>1.6049366294932602E-2</v>
      </c>
      <c r="AY18" s="14"/>
      <c r="AZ18" s="14">
        <v>1.35343351927617E-2</v>
      </c>
      <c r="BA18" s="14">
        <v>1.6275427091119399E-2</v>
      </c>
      <c r="BB18" s="14" t="s">
        <v>98</v>
      </c>
      <c r="BC18" s="14" t="s">
        <v>98</v>
      </c>
      <c r="BD18" s="14" t="s">
        <v>98</v>
      </c>
      <c r="BE18" s="14" t="s">
        <v>98</v>
      </c>
      <c r="BF18" s="14" t="s">
        <v>98</v>
      </c>
      <c r="BG18" s="14"/>
      <c r="BH18" s="14">
        <v>6.1865038413291404E-3</v>
      </c>
      <c r="BI18" s="14">
        <v>2.5016376252442601E-2</v>
      </c>
      <c r="BJ18" s="14">
        <v>0</v>
      </c>
      <c r="BK18" s="14"/>
      <c r="BL18" s="14">
        <v>1.68268312095869E-2</v>
      </c>
      <c r="BM18" s="14">
        <v>1.9857571344656801E-2</v>
      </c>
      <c r="BN18" s="14">
        <v>1.8722578168544401E-2</v>
      </c>
      <c r="BO18" s="14">
        <v>0</v>
      </c>
      <c r="BP18" s="14">
        <v>0</v>
      </c>
      <c r="BQ18" s="14"/>
      <c r="BR18" s="14">
        <v>2.5734575218010199E-2</v>
      </c>
      <c r="BS18" s="14">
        <v>1.6574209339837599E-2</v>
      </c>
      <c r="BT18" s="14">
        <v>2.41803997461119E-2</v>
      </c>
    </row>
    <row r="19" spans="2:72" x14ac:dyDescent="0.25">
      <c r="B19" s="15" t="s">
        <v>197</v>
      </c>
      <c r="C19" s="14">
        <v>4.0088271720008202E-3</v>
      </c>
      <c r="D19" s="14">
        <v>4.2712712217482501E-3</v>
      </c>
      <c r="E19" s="14">
        <v>3.75136110400239E-3</v>
      </c>
      <c r="F19" s="14"/>
      <c r="G19" s="14">
        <v>1.52995369445042E-2</v>
      </c>
      <c r="H19" s="14">
        <v>1.20641020293574E-2</v>
      </c>
      <c r="I19" s="14">
        <v>7.4323537557531502E-3</v>
      </c>
      <c r="J19" s="14">
        <v>0</v>
      </c>
      <c r="K19" s="14">
        <v>0</v>
      </c>
      <c r="L19" s="14">
        <v>0</v>
      </c>
      <c r="M19" s="14"/>
      <c r="N19" s="14">
        <v>6.3715510185977002E-3</v>
      </c>
      <c r="O19" s="14">
        <v>7.3126416661748704E-3</v>
      </c>
      <c r="P19" s="14">
        <v>0</v>
      </c>
      <c r="Q19" s="14">
        <v>0</v>
      </c>
      <c r="R19" s="14"/>
      <c r="S19" s="14">
        <v>0</v>
      </c>
      <c r="T19" s="14">
        <v>9.0204791196736404E-3</v>
      </c>
      <c r="U19" s="14">
        <v>1.06770163073408E-2</v>
      </c>
      <c r="V19" s="14">
        <v>0</v>
      </c>
      <c r="W19" s="14">
        <v>0</v>
      </c>
      <c r="X19" s="14">
        <v>0</v>
      </c>
      <c r="Y19" s="14">
        <v>0</v>
      </c>
      <c r="Z19" s="14">
        <v>0</v>
      </c>
      <c r="AA19" s="14">
        <v>1.15468243540669E-2</v>
      </c>
      <c r="AB19" s="14">
        <v>0</v>
      </c>
      <c r="AC19" s="14">
        <v>1.26251462468741E-2</v>
      </c>
      <c r="AD19" s="14">
        <v>0</v>
      </c>
      <c r="AE19" s="14"/>
      <c r="AF19" s="14">
        <v>0</v>
      </c>
      <c r="AG19" s="14">
        <v>0</v>
      </c>
      <c r="AH19" s="14">
        <v>0</v>
      </c>
      <c r="AI19" s="14">
        <v>0</v>
      </c>
      <c r="AJ19" s="14">
        <v>0</v>
      </c>
      <c r="AK19" s="14">
        <v>0</v>
      </c>
      <c r="AL19" s="14">
        <v>0</v>
      </c>
      <c r="AM19" s="14">
        <v>0</v>
      </c>
      <c r="AN19" s="14">
        <v>7.7136723620603196E-3</v>
      </c>
      <c r="AO19" s="14">
        <v>0</v>
      </c>
      <c r="AP19" s="14">
        <v>0</v>
      </c>
      <c r="AQ19" s="14">
        <v>9.4269254780928596E-3</v>
      </c>
      <c r="AR19" s="14">
        <v>1.53079664249608E-2</v>
      </c>
      <c r="AS19" s="14">
        <v>0</v>
      </c>
      <c r="AT19" s="14">
        <v>3.1124829323724301E-2</v>
      </c>
      <c r="AU19" s="14">
        <v>2.8405607814779001E-2</v>
      </c>
      <c r="AV19" s="14"/>
      <c r="AW19" s="14">
        <v>3.2885014449994501E-3</v>
      </c>
      <c r="AX19" s="14">
        <v>5.29926895805931E-3</v>
      </c>
      <c r="AY19" s="14"/>
      <c r="AZ19" s="14">
        <v>3.83472433070144E-3</v>
      </c>
      <c r="BA19" s="14">
        <v>4.2274075281902102E-3</v>
      </c>
      <c r="BB19" s="14" t="s">
        <v>98</v>
      </c>
      <c r="BC19" s="14" t="s">
        <v>98</v>
      </c>
      <c r="BD19" s="14" t="s">
        <v>98</v>
      </c>
      <c r="BE19" s="14" t="s">
        <v>98</v>
      </c>
      <c r="BF19" s="14" t="s">
        <v>98</v>
      </c>
      <c r="BG19" s="14"/>
      <c r="BH19" s="14">
        <v>1.56714590109394E-3</v>
      </c>
      <c r="BI19" s="14">
        <v>5.9055895480142001E-3</v>
      </c>
      <c r="BJ19" s="14">
        <v>8.5714918261489102E-3</v>
      </c>
      <c r="BK19" s="14"/>
      <c r="BL19" s="14">
        <v>1.5754202659852899E-3</v>
      </c>
      <c r="BM19" s="14">
        <v>6.6608526278282504E-3</v>
      </c>
      <c r="BN19" s="14">
        <v>0</v>
      </c>
      <c r="BO19" s="14">
        <v>0</v>
      </c>
      <c r="BP19" s="14">
        <v>7.8232130496605698E-3</v>
      </c>
      <c r="BQ19" s="14"/>
      <c r="BR19" s="14">
        <v>0</v>
      </c>
      <c r="BS19" s="14">
        <v>4.8257812808390303E-3</v>
      </c>
      <c r="BT19" s="14">
        <v>0</v>
      </c>
    </row>
    <row r="20" spans="2:72" x14ac:dyDescent="0.25">
      <c r="B20" s="15" t="s">
        <v>198</v>
      </c>
      <c r="C20" s="14">
        <v>1.0678437185104901E-2</v>
      </c>
      <c r="D20" s="14">
        <v>1.64336271741495E-2</v>
      </c>
      <c r="E20" s="14">
        <v>4.9353775009599102E-3</v>
      </c>
      <c r="F20" s="14"/>
      <c r="G20" s="14">
        <v>4.5897763139739603E-2</v>
      </c>
      <c r="H20" s="14">
        <v>1.7836692409796399E-2</v>
      </c>
      <c r="I20" s="14">
        <v>3.86130471275085E-3</v>
      </c>
      <c r="J20" s="14">
        <v>0</v>
      </c>
      <c r="K20" s="14">
        <v>1.4969662818978199E-2</v>
      </c>
      <c r="L20" s="14">
        <v>4.8539597697448899E-3</v>
      </c>
      <c r="M20" s="14"/>
      <c r="N20" s="14">
        <v>1.29381648735489E-2</v>
      </c>
      <c r="O20" s="14">
        <v>8.2337934018409092E-3</v>
      </c>
      <c r="P20" s="14">
        <v>1.57894696685257E-2</v>
      </c>
      <c r="Q20" s="14">
        <v>3.6472318571460901E-3</v>
      </c>
      <c r="R20" s="14"/>
      <c r="S20" s="14">
        <v>2.76075727815383E-2</v>
      </c>
      <c r="T20" s="14">
        <v>1.5700774627088E-2</v>
      </c>
      <c r="U20" s="14">
        <v>1.5524464855277E-2</v>
      </c>
      <c r="V20" s="14">
        <v>7.5078957158138601E-3</v>
      </c>
      <c r="W20" s="14">
        <v>0</v>
      </c>
      <c r="X20" s="14">
        <v>1.51841629319213E-2</v>
      </c>
      <c r="Y20" s="14">
        <v>0</v>
      </c>
      <c r="Z20" s="14">
        <v>1.5770650356821399E-2</v>
      </c>
      <c r="AA20" s="14">
        <v>6.3790809930821396E-3</v>
      </c>
      <c r="AB20" s="14">
        <v>8.4750320891425392E-3</v>
      </c>
      <c r="AC20" s="14">
        <v>0</v>
      </c>
      <c r="AD20" s="14">
        <v>0</v>
      </c>
      <c r="AE20" s="14"/>
      <c r="AF20" s="14">
        <v>0</v>
      </c>
      <c r="AG20" s="14">
        <v>0</v>
      </c>
      <c r="AH20" s="14">
        <v>0</v>
      </c>
      <c r="AI20" s="14">
        <v>0</v>
      </c>
      <c r="AJ20" s="14">
        <v>0</v>
      </c>
      <c r="AK20" s="14">
        <v>2.6774854949733001E-2</v>
      </c>
      <c r="AL20" s="14">
        <v>0</v>
      </c>
      <c r="AM20" s="14">
        <v>0</v>
      </c>
      <c r="AN20" s="14">
        <v>3.2872855438831901E-2</v>
      </c>
      <c r="AO20" s="14">
        <v>0</v>
      </c>
      <c r="AP20" s="14">
        <v>1.18941144481168E-2</v>
      </c>
      <c r="AQ20" s="14">
        <v>9.5653982975948005E-3</v>
      </c>
      <c r="AR20" s="14">
        <v>1.53430434696585E-2</v>
      </c>
      <c r="AS20" s="14">
        <v>0</v>
      </c>
      <c r="AT20" s="14">
        <v>2.6554984347970299E-2</v>
      </c>
      <c r="AU20" s="14">
        <v>5.6403734313406298E-2</v>
      </c>
      <c r="AV20" s="14"/>
      <c r="AW20" s="14">
        <v>7.6221275121177703E-3</v>
      </c>
      <c r="AX20" s="14">
        <v>1.61537236635927E-2</v>
      </c>
      <c r="AY20" s="14"/>
      <c r="AZ20" s="14">
        <v>9.5644889802820598E-3</v>
      </c>
      <c r="BA20" s="14">
        <v>1.20769622957207E-2</v>
      </c>
      <c r="BB20" s="14" t="s">
        <v>98</v>
      </c>
      <c r="BC20" s="14" t="s">
        <v>98</v>
      </c>
      <c r="BD20" s="14" t="s">
        <v>98</v>
      </c>
      <c r="BE20" s="14" t="s">
        <v>98</v>
      </c>
      <c r="BF20" s="14" t="s">
        <v>98</v>
      </c>
      <c r="BG20" s="14"/>
      <c r="BH20" s="14">
        <v>3.2621807209890202E-3</v>
      </c>
      <c r="BI20" s="14">
        <v>1.3463755247359399E-2</v>
      </c>
      <c r="BJ20" s="14">
        <v>0</v>
      </c>
      <c r="BK20" s="14"/>
      <c r="BL20" s="14">
        <v>8.0182090250597408E-3</v>
      </c>
      <c r="BM20" s="14">
        <v>1.26658364598071E-2</v>
      </c>
      <c r="BN20" s="14">
        <v>2.3446335430639301E-2</v>
      </c>
      <c r="BO20" s="14">
        <v>0</v>
      </c>
      <c r="BP20" s="14">
        <v>0</v>
      </c>
      <c r="BQ20" s="14"/>
      <c r="BR20" s="14">
        <v>1.3195797065151201E-2</v>
      </c>
      <c r="BS20" s="14">
        <v>1.22980412518461E-2</v>
      </c>
      <c r="BT20" s="14">
        <v>2.0595990218040001E-2</v>
      </c>
    </row>
    <row r="21" spans="2:72" ht="30" x14ac:dyDescent="0.25">
      <c r="B21" s="15" t="s">
        <v>199</v>
      </c>
      <c r="C21" s="14">
        <v>0.140474660876522</v>
      </c>
      <c r="D21" s="14">
        <v>0.13852596334388001</v>
      </c>
      <c r="E21" s="14">
        <v>0.142600283716594</v>
      </c>
      <c r="F21" s="14"/>
      <c r="G21" s="14">
        <v>9.7524162219158994E-2</v>
      </c>
      <c r="H21" s="14">
        <v>0.10155279173873</v>
      </c>
      <c r="I21" s="14">
        <v>0.13155812410133699</v>
      </c>
      <c r="J21" s="14">
        <v>0.13450038925504099</v>
      </c>
      <c r="K21" s="14">
        <v>0.16883231428255299</v>
      </c>
      <c r="L21" s="14">
        <v>0.16156554256943101</v>
      </c>
      <c r="M21" s="14"/>
      <c r="N21" s="14">
        <v>9.12743734521832E-2</v>
      </c>
      <c r="O21" s="14">
        <v>0.15647366714386499</v>
      </c>
      <c r="P21" s="14">
        <v>0.13861505235448801</v>
      </c>
      <c r="Q21" s="14">
        <v>0.206167959718974</v>
      </c>
      <c r="R21" s="14"/>
      <c r="S21" s="14">
        <v>0.123894596926456</v>
      </c>
      <c r="T21" s="14">
        <v>0.122139099282549</v>
      </c>
      <c r="U21" s="14">
        <v>0.11006707681797299</v>
      </c>
      <c r="V21" s="14">
        <v>0.15999852667460099</v>
      </c>
      <c r="W21" s="14">
        <v>0.157874582054258</v>
      </c>
      <c r="X21" s="14">
        <v>0.12176422313480401</v>
      </c>
      <c r="Y21" s="14">
        <v>0.212764342359962</v>
      </c>
      <c r="Z21" s="14">
        <v>3.0783615634454701E-2</v>
      </c>
      <c r="AA21" s="14">
        <v>0.14690383219516701</v>
      </c>
      <c r="AB21" s="14">
        <v>0.16469095109601001</v>
      </c>
      <c r="AC21" s="14">
        <v>0.17227363060289599</v>
      </c>
      <c r="AD21" s="14">
        <v>0.11024899000271</v>
      </c>
      <c r="AE21" s="14"/>
      <c r="AF21" s="14">
        <v>0.33251385364241298</v>
      </c>
      <c r="AG21" s="14">
        <v>0.21779815326386701</v>
      </c>
      <c r="AH21" s="14">
        <v>0.231689531278749</v>
      </c>
      <c r="AI21" s="14">
        <v>0.21437531577730501</v>
      </c>
      <c r="AJ21" s="14">
        <v>0.12562592759552901</v>
      </c>
      <c r="AK21" s="14">
        <v>0.10938412462849099</v>
      </c>
      <c r="AL21" s="14">
        <v>0.14261027695919001</v>
      </c>
      <c r="AM21" s="14">
        <v>0.12487659663371201</v>
      </c>
      <c r="AN21" s="14">
        <v>0.165073163325822</v>
      </c>
      <c r="AO21" s="14">
        <v>0.11533415460808399</v>
      </c>
      <c r="AP21" s="14">
        <v>0.100473351376349</v>
      </c>
      <c r="AQ21" s="14">
        <v>8.75504494911898E-2</v>
      </c>
      <c r="AR21" s="14">
        <v>8.15498718247262E-2</v>
      </c>
      <c r="AS21" s="14">
        <v>7.3145116535188195E-2</v>
      </c>
      <c r="AT21" s="14">
        <v>0.110217554772509</v>
      </c>
      <c r="AU21" s="14">
        <v>0.104342717862125</v>
      </c>
      <c r="AV21" s="14"/>
      <c r="AW21" s="14">
        <v>0.138100337438638</v>
      </c>
      <c r="AX21" s="14">
        <v>0.144728189610831</v>
      </c>
      <c r="AY21" s="14"/>
      <c r="AZ21" s="14">
        <v>0.14674524274644599</v>
      </c>
      <c r="BA21" s="14">
        <v>0.132602152832348</v>
      </c>
      <c r="BB21" s="14" t="s">
        <v>98</v>
      </c>
      <c r="BC21" s="14" t="s">
        <v>98</v>
      </c>
      <c r="BD21" s="14" t="s">
        <v>98</v>
      </c>
      <c r="BE21" s="14" t="s">
        <v>98</v>
      </c>
      <c r="BF21" s="14" t="s">
        <v>98</v>
      </c>
      <c r="BG21" s="14"/>
      <c r="BH21" s="14">
        <v>0.170563510949824</v>
      </c>
      <c r="BI21" s="14">
        <v>0.116346568181142</v>
      </c>
      <c r="BJ21" s="14">
        <v>0.14031833431308599</v>
      </c>
      <c r="BK21" s="14"/>
      <c r="BL21" s="14">
        <v>0.142272655289607</v>
      </c>
      <c r="BM21" s="14">
        <v>0.115770083321334</v>
      </c>
      <c r="BN21" s="14">
        <v>0.137192789504956</v>
      </c>
      <c r="BO21" s="14">
        <v>0.24721817901188101</v>
      </c>
      <c r="BP21" s="14">
        <v>0.162765336659219</v>
      </c>
      <c r="BQ21" s="14"/>
      <c r="BR21" s="14">
        <v>0.12423183707535899</v>
      </c>
      <c r="BS21" s="14">
        <v>0.119874890972147</v>
      </c>
      <c r="BT21" s="14">
        <v>0.15845171326319099</v>
      </c>
    </row>
    <row r="22" spans="2:72" x14ac:dyDescent="0.25">
      <c r="B22" s="15" t="s">
        <v>92</v>
      </c>
      <c r="C22" s="20">
        <v>0.116144906685682</v>
      </c>
      <c r="D22" s="20">
        <v>0.11069504864967999</v>
      </c>
      <c r="E22" s="20">
        <v>0.121741904824974</v>
      </c>
      <c r="F22" s="20"/>
      <c r="G22" s="20">
        <v>7.8524361178904795E-2</v>
      </c>
      <c r="H22" s="20">
        <v>7.1341577834202405E-2</v>
      </c>
      <c r="I22" s="20">
        <v>0.123080089504779</v>
      </c>
      <c r="J22" s="20">
        <v>8.8070769653266406E-2</v>
      </c>
      <c r="K22" s="20">
        <v>0.122990906823245</v>
      </c>
      <c r="L22" s="20">
        <v>0.15664621549534799</v>
      </c>
      <c r="M22" s="20"/>
      <c r="N22" s="20">
        <v>0.10610622043611299</v>
      </c>
      <c r="O22" s="20">
        <v>0.122040114331829</v>
      </c>
      <c r="P22" s="20">
        <v>0.12399016548654899</v>
      </c>
      <c r="Q22" s="20">
        <v>0.114585109989831</v>
      </c>
      <c r="R22" s="20"/>
      <c r="S22" s="20">
        <v>6.8579596460644807E-2</v>
      </c>
      <c r="T22" s="20">
        <v>9.8549273375166196E-2</v>
      </c>
      <c r="U22" s="20">
        <v>0.16527182012359901</v>
      </c>
      <c r="V22" s="20">
        <v>0.105414703796332</v>
      </c>
      <c r="W22" s="20">
        <v>0.139755307258393</v>
      </c>
      <c r="X22" s="20">
        <v>0.147739863034582</v>
      </c>
      <c r="Y22" s="20">
        <v>0.107323519998549</v>
      </c>
      <c r="Z22" s="20">
        <v>0.17832159460975899</v>
      </c>
      <c r="AA22" s="20">
        <v>0.120464179145439</v>
      </c>
      <c r="AB22" s="20">
        <v>8.27346962532505E-2</v>
      </c>
      <c r="AC22" s="20">
        <v>0.137514774408383</v>
      </c>
      <c r="AD22" s="20">
        <v>0.103518847243405</v>
      </c>
      <c r="AE22" s="20"/>
      <c r="AF22" s="20">
        <v>0.15966455162995399</v>
      </c>
      <c r="AG22" s="20">
        <v>0.106045824301611</v>
      </c>
      <c r="AH22" s="20">
        <v>0.10000797037746301</v>
      </c>
      <c r="AI22" s="20">
        <v>9.6189086589329398E-2</v>
      </c>
      <c r="AJ22" s="20">
        <v>0.103202973969995</v>
      </c>
      <c r="AK22" s="20">
        <v>0.12306657450262699</v>
      </c>
      <c r="AL22" s="20">
        <v>0.10809726000868999</v>
      </c>
      <c r="AM22" s="20">
        <v>0.121705516465082</v>
      </c>
      <c r="AN22" s="20">
        <v>9.2947619965370501E-2</v>
      </c>
      <c r="AO22" s="20">
        <v>0.142478486559385</v>
      </c>
      <c r="AP22" s="20">
        <v>0.104287774209669</v>
      </c>
      <c r="AQ22" s="20">
        <v>0.10789631372122099</v>
      </c>
      <c r="AR22" s="20">
        <v>9.6167313515294006E-2</v>
      </c>
      <c r="AS22" s="20">
        <v>0.13364721153308101</v>
      </c>
      <c r="AT22" s="20">
        <v>2.20359453451749E-2</v>
      </c>
      <c r="AU22" s="20">
        <v>6.6002689806713699E-2</v>
      </c>
      <c r="AV22" s="20"/>
      <c r="AW22" s="20">
        <v>0.11206629771517899</v>
      </c>
      <c r="AX22" s="20">
        <v>0.12345161148219</v>
      </c>
      <c r="AY22" s="20"/>
      <c r="AZ22" s="20">
        <v>0.144281415547547</v>
      </c>
      <c r="BA22" s="20">
        <v>8.0820450846518496E-2</v>
      </c>
      <c r="BB22" s="20" t="s">
        <v>98</v>
      </c>
      <c r="BC22" s="20" t="s">
        <v>98</v>
      </c>
      <c r="BD22" s="20" t="s">
        <v>98</v>
      </c>
      <c r="BE22" s="20" t="s">
        <v>98</v>
      </c>
      <c r="BF22" s="20" t="s">
        <v>98</v>
      </c>
      <c r="BG22" s="20"/>
      <c r="BH22" s="20">
        <v>0.11206966989886601</v>
      </c>
      <c r="BI22" s="20">
        <v>0.115044094942511</v>
      </c>
      <c r="BJ22" s="20">
        <v>0.12712517724498601</v>
      </c>
      <c r="BK22" s="20"/>
      <c r="BL22" s="20">
        <v>0.119821224820796</v>
      </c>
      <c r="BM22" s="20">
        <v>0.104652956590936</v>
      </c>
      <c r="BN22" s="20">
        <v>0.125768081721368</v>
      </c>
      <c r="BO22" s="20">
        <v>0</v>
      </c>
      <c r="BP22" s="20">
        <v>0.124418926666607</v>
      </c>
      <c r="BQ22" s="20"/>
      <c r="BR22" s="20">
        <v>9.3933477025906403E-2</v>
      </c>
      <c r="BS22" s="20">
        <v>7.9502073006101001E-2</v>
      </c>
      <c r="BT22" s="20">
        <v>9.5620251263862893E-2</v>
      </c>
    </row>
    <row r="23" spans="2:72" x14ac:dyDescent="0.25">
      <c r="B23" s="16" t="s">
        <v>201</v>
      </c>
    </row>
    <row r="24" spans="2:72" x14ac:dyDescent="0.25">
      <c r="B24" t="s">
        <v>94</v>
      </c>
    </row>
    <row r="25" spans="2:72" x14ac:dyDescent="0.25">
      <c r="B25" t="s">
        <v>95</v>
      </c>
    </row>
    <row r="27" spans="2:72" x14ac:dyDescent="0.25">
      <c r="B27"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BT2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202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462</v>
      </c>
      <c r="D7" s="10">
        <v>206</v>
      </c>
      <c r="E7" s="10">
        <v>255</v>
      </c>
      <c r="F7" s="10"/>
      <c r="G7" s="10">
        <v>77</v>
      </c>
      <c r="H7" s="10">
        <v>107</v>
      </c>
      <c r="I7" s="10">
        <v>117</v>
      </c>
      <c r="J7" s="10">
        <v>68</v>
      </c>
      <c r="K7" s="10">
        <v>48</v>
      </c>
      <c r="L7" s="10">
        <v>45</v>
      </c>
      <c r="M7" s="10"/>
      <c r="N7" s="10">
        <v>165</v>
      </c>
      <c r="O7" s="10">
        <v>132</v>
      </c>
      <c r="P7" s="10">
        <v>94</v>
      </c>
      <c r="Q7" s="10">
        <v>69</v>
      </c>
      <c r="R7" s="10"/>
      <c r="S7" s="10">
        <v>49</v>
      </c>
      <c r="T7" s="10">
        <v>75</v>
      </c>
      <c r="U7" s="10">
        <v>47</v>
      </c>
      <c r="V7" s="10">
        <v>39</v>
      </c>
      <c r="W7" s="10">
        <v>28</v>
      </c>
      <c r="X7" s="10">
        <v>40</v>
      </c>
      <c r="Y7" s="10">
        <v>40</v>
      </c>
      <c r="Z7" s="10">
        <v>28</v>
      </c>
      <c r="AA7" s="10">
        <v>48</v>
      </c>
      <c r="AB7" s="10">
        <v>30</v>
      </c>
      <c r="AC7" s="10">
        <v>24</v>
      </c>
      <c r="AD7" s="10">
        <v>14</v>
      </c>
      <c r="AE7" s="10"/>
      <c r="AF7" s="10">
        <v>3</v>
      </c>
      <c r="AG7" s="10">
        <v>27</v>
      </c>
      <c r="AH7" s="10">
        <v>26</v>
      </c>
      <c r="AI7" s="10">
        <v>30</v>
      </c>
      <c r="AJ7" s="10">
        <v>39</v>
      </c>
      <c r="AK7" s="10">
        <v>41</v>
      </c>
      <c r="AL7" s="10">
        <v>37</v>
      </c>
      <c r="AM7" s="10">
        <v>24</v>
      </c>
      <c r="AN7" s="10">
        <v>30</v>
      </c>
      <c r="AO7" s="10">
        <v>27</v>
      </c>
      <c r="AP7" s="10">
        <v>48</v>
      </c>
      <c r="AQ7" s="10">
        <v>39</v>
      </c>
      <c r="AR7" s="10">
        <v>21</v>
      </c>
      <c r="AS7" s="10">
        <v>17</v>
      </c>
      <c r="AT7" s="10">
        <v>14</v>
      </c>
      <c r="AU7" s="10">
        <v>19</v>
      </c>
      <c r="AV7" s="10"/>
      <c r="AW7" s="10">
        <v>269</v>
      </c>
      <c r="AX7" s="10">
        <v>193</v>
      </c>
      <c r="AY7" s="10"/>
      <c r="AZ7" s="10">
        <v>130</v>
      </c>
      <c r="BA7" s="10">
        <v>161</v>
      </c>
      <c r="BB7" s="10" t="s">
        <v>97</v>
      </c>
      <c r="BC7" s="10">
        <v>26</v>
      </c>
      <c r="BD7" s="10">
        <v>39</v>
      </c>
      <c r="BE7" s="10">
        <v>95</v>
      </c>
      <c r="BF7" s="10">
        <v>8</v>
      </c>
      <c r="BG7" s="10"/>
      <c r="BH7" s="10">
        <v>150</v>
      </c>
      <c r="BI7" s="10">
        <v>223</v>
      </c>
      <c r="BJ7" s="10">
        <v>49</v>
      </c>
      <c r="BK7" s="10"/>
      <c r="BL7" s="10">
        <v>149</v>
      </c>
      <c r="BM7" s="10">
        <v>164</v>
      </c>
      <c r="BN7" s="10">
        <v>38</v>
      </c>
      <c r="BO7" s="10">
        <v>1</v>
      </c>
      <c r="BP7" s="10">
        <v>55</v>
      </c>
      <c r="BQ7" s="10"/>
      <c r="BR7" s="10">
        <v>81</v>
      </c>
      <c r="BS7" s="10">
        <v>212</v>
      </c>
      <c r="BT7" s="10">
        <v>32</v>
      </c>
    </row>
    <row r="8" spans="2:72" ht="30" customHeight="1" x14ac:dyDescent="0.25">
      <c r="B8" s="11" t="s">
        <v>19</v>
      </c>
      <c r="C8" s="11">
        <v>462</v>
      </c>
      <c r="D8" s="11">
        <v>210</v>
      </c>
      <c r="E8" s="11">
        <v>251</v>
      </c>
      <c r="F8" s="11"/>
      <c r="G8" s="11">
        <v>71</v>
      </c>
      <c r="H8" s="11">
        <v>122</v>
      </c>
      <c r="I8" s="11">
        <v>114</v>
      </c>
      <c r="J8" s="11">
        <v>64</v>
      </c>
      <c r="K8" s="11">
        <v>47</v>
      </c>
      <c r="L8" s="11">
        <v>44</v>
      </c>
      <c r="M8" s="11"/>
      <c r="N8" s="11">
        <v>147</v>
      </c>
      <c r="O8" s="11">
        <v>122</v>
      </c>
      <c r="P8" s="11">
        <v>109</v>
      </c>
      <c r="Q8" s="11">
        <v>82</v>
      </c>
      <c r="R8" s="11"/>
      <c r="S8" s="11">
        <v>62</v>
      </c>
      <c r="T8" s="11">
        <v>69</v>
      </c>
      <c r="U8" s="11">
        <v>43</v>
      </c>
      <c r="V8" s="11">
        <v>36</v>
      </c>
      <c r="W8" s="11">
        <v>25</v>
      </c>
      <c r="X8" s="11">
        <v>42</v>
      </c>
      <c r="Y8" s="11">
        <v>36</v>
      </c>
      <c r="Z8" s="11">
        <v>26</v>
      </c>
      <c r="AA8" s="11">
        <v>43</v>
      </c>
      <c r="AB8" s="11">
        <v>34</v>
      </c>
      <c r="AC8" s="11">
        <v>25</v>
      </c>
      <c r="AD8" s="11">
        <v>20</v>
      </c>
      <c r="AE8" s="11"/>
      <c r="AF8" s="11">
        <v>3</v>
      </c>
      <c r="AG8" s="11">
        <v>29</v>
      </c>
      <c r="AH8" s="11">
        <v>28</v>
      </c>
      <c r="AI8" s="11">
        <v>32</v>
      </c>
      <c r="AJ8" s="11">
        <v>39</v>
      </c>
      <c r="AK8" s="11">
        <v>45</v>
      </c>
      <c r="AL8" s="11">
        <v>40</v>
      </c>
      <c r="AM8" s="11">
        <v>22</v>
      </c>
      <c r="AN8" s="11">
        <v>29</v>
      </c>
      <c r="AO8" s="11">
        <v>26</v>
      </c>
      <c r="AP8" s="11">
        <v>45</v>
      </c>
      <c r="AQ8" s="11">
        <v>37</v>
      </c>
      <c r="AR8" s="11">
        <v>21</v>
      </c>
      <c r="AS8" s="11">
        <v>16</v>
      </c>
      <c r="AT8" s="11">
        <v>14</v>
      </c>
      <c r="AU8" s="11">
        <v>17</v>
      </c>
      <c r="AV8" s="11"/>
      <c r="AW8" s="11">
        <v>267</v>
      </c>
      <c r="AX8" s="11">
        <v>194</v>
      </c>
      <c r="AY8" s="11"/>
      <c r="AZ8" s="11">
        <v>130</v>
      </c>
      <c r="BA8" s="11">
        <v>153</v>
      </c>
      <c r="BB8" s="11" t="s">
        <v>97</v>
      </c>
      <c r="BC8" s="11">
        <v>31</v>
      </c>
      <c r="BD8" s="11">
        <v>40</v>
      </c>
      <c r="BE8" s="11">
        <v>97</v>
      </c>
      <c r="BF8" s="11">
        <v>8</v>
      </c>
      <c r="BG8" s="11"/>
      <c r="BH8" s="11">
        <v>152</v>
      </c>
      <c r="BI8" s="11">
        <v>220</v>
      </c>
      <c r="BJ8" s="11">
        <v>51</v>
      </c>
      <c r="BK8" s="11"/>
      <c r="BL8" s="11">
        <v>145</v>
      </c>
      <c r="BM8" s="11">
        <v>164</v>
      </c>
      <c r="BN8" s="11">
        <v>38</v>
      </c>
      <c r="BO8" s="11">
        <v>1</v>
      </c>
      <c r="BP8" s="11">
        <v>57</v>
      </c>
      <c r="BQ8" s="11"/>
      <c r="BR8" s="11">
        <v>79</v>
      </c>
      <c r="BS8" s="11">
        <v>211</v>
      </c>
      <c r="BT8" s="11">
        <v>32</v>
      </c>
    </row>
    <row r="9" spans="2:72" x14ac:dyDescent="0.25">
      <c r="B9" s="15" t="s">
        <v>187</v>
      </c>
      <c r="C9" s="14">
        <v>0.172132483390179</v>
      </c>
      <c r="D9" s="14">
        <v>0.14078886552648401</v>
      </c>
      <c r="E9" s="14">
        <v>0.19895700449857201</v>
      </c>
      <c r="F9" s="14"/>
      <c r="G9" s="14">
        <v>0.180853148864448</v>
      </c>
      <c r="H9" s="14">
        <v>0.178407384119499</v>
      </c>
      <c r="I9" s="14">
        <v>0.201460433550295</v>
      </c>
      <c r="J9" s="14">
        <v>0.16522172155904799</v>
      </c>
      <c r="K9" s="14">
        <v>8.5813999275314995E-2</v>
      </c>
      <c r="L9" s="14">
        <v>0.167276922044513</v>
      </c>
      <c r="M9" s="14"/>
      <c r="N9" s="14">
        <v>0.13584586832270901</v>
      </c>
      <c r="O9" s="14">
        <v>0.19578561968355199</v>
      </c>
      <c r="P9" s="14">
        <v>0.18934035924908699</v>
      </c>
      <c r="Q9" s="14">
        <v>0.183481664619772</v>
      </c>
      <c r="R9" s="14"/>
      <c r="S9" s="14">
        <v>0.164634574665218</v>
      </c>
      <c r="T9" s="14">
        <v>0.14394068350356801</v>
      </c>
      <c r="U9" s="14">
        <v>0.29074662612254198</v>
      </c>
      <c r="V9" s="14">
        <v>0.194112423378829</v>
      </c>
      <c r="W9" s="14">
        <v>0.124002381076446</v>
      </c>
      <c r="X9" s="14">
        <v>0.13948224649883201</v>
      </c>
      <c r="Y9" s="14">
        <v>0.190481392475124</v>
      </c>
      <c r="Z9" s="14">
        <v>0.105753825409643</v>
      </c>
      <c r="AA9" s="14">
        <v>0.194281833858165</v>
      </c>
      <c r="AB9" s="14">
        <v>0.14703665762596699</v>
      </c>
      <c r="AC9" s="14">
        <v>0.24478006925780499</v>
      </c>
      <c r="AD9" s="14">
        <v>9.0694163329945301E-2</v>
      </c>
      <c r="AE9" s="14"/>
      <c r="AF9" s="14">
        <v>0</v>
      </c>
      <c r="AG9" s="14">
        <v>0.25917533593571801</v>
      </c>
      <c r="AH9" s="14">
        <v>0.16726033917114699</v>
      </c>
      <c r="AI9" s="14">
        <v>0.20774547508667501</v>
      </c>
      <c r="AJ9" s="14">
        <v>0.193158919088951</v>
      </c>
      <c r="AK9" s="14">
        <v>0.193192954306594</v>
      </c>
      <c r="AL9" s="14">
        <v>0.14750457034981099</v>
      </c>
      <c r="AM9" s="14">
        <v>0.14497241593112101</v>
      </c>
      <c r="AN9" s="14">
        <v>0.199486238246884</v>
      </c>
      <c r="AO9" s="14">
        <v>0.15741520544750301</v>
      </c>
      <c r="AP9" s="14">
        <v>0.195654935888183</v>
      </c>
      <c r="AQ9" s="14">
        <v>0.23879402919864301</v>
      </c>
      <c r="AR9" s="14">
        <v>7.99473513721118E-2</v>
      </c>
      <c r="AS9" s="14">
        <v>4.4471693347819197E-2</v>
      </c>
      <c r="AT9" s="14">
        <v>7.7539540174310001E-2</v>
      </c>
      <c r="AU9" s="14">
        <v>0.14112687626186399</v>
      </c>
      <c r="AV9" s="14"/>
      <c r="AW9" s="14">
        <v>0.16551714287529601</v>
      </c>
      <c r="AX9" s="14">
        <v>0.181226001153005</v>
      </c>
      <c r="AY9" s="14"/>
      <c r="AZ9" s="14">
        <v>0.11370167432742</v>
      </c>
      <c r="BA9" s="14">
        <v>0.18759689286911299</v>
      </c>
      <c r="BB9" s="14" t="s">
        <v>98</v>
      </c>
      <c r="BC9" s="14">
        <v>0.14043511945626699</v>
      </c>
      <c r="BD9" s="14">
        <v>0.139693540059114</v>
      </c>
      <c r="BE9" s="14">
        <v>0.24173111255391999</v>
      </c>
      <c r="BF9" s="14">
        <v>0.32758287661726798</v>
      </c>
      <c r="BG9" s="14"/>
      <c r="BH9" s="14">
        <v>0.14089929593839101</v>
      </c>
      <c r="BI9" s="14">
        <v>0.203096158780075</v>
      </c>
      <c r="BJ9" s="14">
        <v>0.14861015247012299</v>
      </c>
      <c r="BK9" s="14"/>
      <c r="BL9" s="14">
        <v>0.144279330655813</v>
      </c>
      <c r="BM9" s="14">
        <v>0.19781922524700199</v>
      </c>
      <c r="BN9" s="14">
        <v>0.26006713548282501</v>
      </c>
      <c r="BO9" s="14">
        <v>0</v>
      </c>
      <c r="BP9" s="14">
        <v>0.14302056252468601</v>
      </c>
      <c r="BQ9" s="14"/>
      <c r="BR9" s="14">
        <v>0.13578822212341901</v>
      </c>
      <c r="BS9" s="14">
        <v>0.20876618661281601</v>
      </c>
      <c r="BT9" s="14">
        <v>0.16006266777800299</v>
      </c>
    </row>
    <row r="10" spans="2:72" x14ac:dyDescent="0.25">
      <c r="B10" s="15" t="s">
        <v>188</v>
      </c>
      <c r="C10" s="14">
        <v>0.12913063986634801</v>
      </c>
      <c r="D10" s="14">
        <v>0.11699520157569</v>
      </c>
      <c r="E10" s="14">
        <v>0.13971956314518599</v>
      </c>
      <c r="F10" s="14"/>
      <c r="G10" s="14">
        <v>0.16781201339327001</v>
      </c>
      <c r="H10" s="14">
        <v>0.214390487971617</v>
      </c>
      <c r="I10" s="14">
        <v>0.105846165716969</v>
      </c>
      <c r="J10" s="14">
        <v>7.1800007201964694E-2</v>
      </c>
      <c r="K10" s="14">
        <v>5.9995720482054697E-2</v>
      </c>
      <c r="L10" s="14">
        <v>4.8598680991854798E-2</v>
      </c>
      <c r="M10" s="14"/>
      <c r="N10" s="14">
        <v>9.6344390545153702E-2</v>
      </c>
      <c r="O10" s="14">
        <v>0.15670841619203299</v>
      </c>
      <c r="P10" s="14">
        <v>0.12111723683214801</v>
      </c>
      <c r="Q10" s="14">
        <v>0.160763059564796</v>
      </c>
      <c r="R10" s="14"/>
      <c r="S10" s="14">
        <v>0.16583176911714301</v>
      </c>
      <c r="T10" s="14">
        <v>0.19398651317434101</v>
      </c>
      <c r="U10" s="14">
        <v>8.8632955002373198E-2</v>
      </c>
      <c r="V10" s="14">
        <v>0.110765395903276</v>
      </c>
      <c r="W10" s="14">
        <v>0.13094936468520099</v>
      </c>
      <c r="X10" s="14">
        <v>6.0570962254748902E-2</v>
      </c>
      <c r="Y10" s="14">
        <v>0.102626600716597</v>
      </c>
      <c r="Z10" s="14">
        <v>0.10603349002672199</v>
      </c>
      <c r="AA10" s="14">
        <v>0.12845326653671499</v>
      </c>
      <c r="AB10" s="14">
        <v>0.114532824176279</v>
      </c>
      <c r="AC10" s="14">
        <v>0.25786629483724</v>
      </c>
      <c r="AD10" s="14">
        <v>0</v>
      </c>
      <c r="AE10" s="14"/>
      <c r="AF10" s="14">
        <v>0</v>
      </c>
      <c r="AG10" s="14">
        <v>0.20390354748908801</v>
      </c>
      <c r="AH10" s="14">
        <v>0.23393389822513599</v>
      </c>
      <c r="AI10" s="14">
        <v>9.0398875292851705E-2</v>
      </c>
      <c r="AJ10" s="14">
        <v>0.17256225987844201</v>
      </c>
      <c r="AK10" s="14">
        <v>0.114076193952508</v>
      </c>
      <c r="AL10" s="14">
        <v>7.6655433223019903E-2</v>
      </c>
      <c r="AM10" s="14">
        <v>0.21356208314258401</v>
      </c>
      <c r="AN10" s="14">
        <v>0.20328920807291601</v>
      </c>
      <c r="AO10" s="14">
        <v>0.162690426541235</v>
      </c>
      <c r="AP10" s="14">
        <v>0.12316901594954099</v>
      </c>
      <c r="AQ10" s="14">
        <v>8.3271456068179206E-2</v>
      </c>
      <c r="AR10" s="14">
        <v>0.15158613383417999</v>
      </c>
      <c r="AS10" s="14">
        <v>0</v>
      </c>
      <c r="AT10" s="14">
        <v>5.4500809185027699E-2</v>
      </c>
      <c r="AU10" s="14">
        <v>5.9831397745597099E-2</v>
      </c>
      <c r="AV10" s="14"/>
      <c r="AW10" s="14">
        <v>0.112181402299836</v>
      </c>
      <c r="AX10" s="14">
        <v>0.15242924294364599</v>
      </c>
      <c r="AY10" s="14"/>
      <c r="AZ10" s="14">
        <v>0.100580567815872</v>
      </c>
      <c r="BA10" s="14">
        <v>0.110441303385997</v>
      </c>
      <c r="BB10" s="14" t="s">
        <v>98</v>
      </c>
      <c r="BC10" s="14">
        <v>8.0069201408900101E-2</v>
      </c>
      <c r="BD10" s="14">
        <v>0.17422849548401301</v>
      </c>
      <c r="BE10" s="14">
        <v>0.189095214362592</v>
      </c>
      <c r="BF10" s="14">
        <v>0.102403390927337</v>
      </c>
      <c r="BG10" s="14"/>
      <c r="BH10" s="14">
        <v>0.11845452801871501</v>
      </c>
      <c r="BI10" s="14">
        <v>0.13767523914169</v>
      </c>
      <c r="BJ10" s="14">
        <v>8.8837330293929095E-2</v>
      </c>
      <c r="BK10" s="14"/>
      <c r="BL10" s="14">
        <v>0.13136418267014699</v>
      </c>
      <c r="BM10" s="14">
        <v>0.15211689556003</v>
      </c>
      <c r="BN10" s="14">
        <v>0.15164679630021899</v>
      </c>
      <c r="BO10" s="14">
        <v>0</v>
      </c>
      <c r="BP10" s="14">
        <v>9.6309311232829806E-2</v>
      </c>
      <c r="BQ10" s="14"/>
      <c r="BR10" s="14">
        <v>8.2404400478481701E-2</v>
      </c>
      <c r="BS10" s="14">
        <v>0.136049360549202</v>
      </c>
      <c r="BT10" s="14">
        <v>0.19147155466320401</v>
      </c>
    </row>
    <row r="11" spans="2:72" x14ac:dyDescent="0.25">
      <c r="B11" s="15" t="s">
        <v>189</v>
      </c>
      <c r="C11" s="14">
        <v>9.9579123519059107E-2</v>
      </c>
      <c r="D11" s="14">
        <v>0.12116369565419199</v>
      </c>
      <c r="E11" s="14">
        <v>8.1815773518105706E-2</v>
      </c>
      <c r="F11" s="14"/>
      <c r="G11" s="14">
        <v>8.0413962175610407E-2</v>
      </c>
      <c r="H11" s="14">
        <v>0.14836294347385301</v>
      </c>
      <c r="I11" s="14">
        <v>6.4600619240622104E-2</v>
      </c>
      <c r="J11" s="14">
        <v>0.14639720186222999</v>
      </c>
      <c r="K11" s="14">
        <v>5.2310113397657801E-2</v>
      </c>
      <c r="L11" s="14">
        <v>6.7775237985966394E-2</v>
      </c>
      <c r="M11" s="14"/>
      <c r="N11" s="14">
        <v>0.106771466415859</v>
      </c>
      <c r="O11" s="14">
        <v>8.2535840681160294E-2</v>
      </c>
      <c r="P11" s="14">
        <v>9.8709565586599199E-2</v>
      </c>
      <c r="Q11" s="14">
        <v>0.11546399322527801</v>
      </c>
      <c r="R11" s="14"/>
      <c r="S11" s="14">
        <v>0.17048273380098999</v>
      </c>
      <c r="T11" s="14">
        <v>7.0560876801262495E-2</v>
      </c>
      <c r="U11" s="14">
        <v>0.13925426161734999</v>
      </c>
      <c r="V11" s="14">
        <v>0.100821095855992</v>
      </c>
      <c r="W11" s="14">
        <v>3.3247273042005802E-2</v>
      </c>
      <c r="X11" s="14">
        <v>8.9577480039306906E-2</v>
      </c>
      <c r="Y11" s="14">
        <v>5.0223708166502602E-2</v>
      </c>
      <c r="Z11" s="14">
        <v>0.153745448469153</v>
      </c>
      <c r="AA11" s="14">
        <v>5.7685419324650003E-2</v>
      </c>
      <c r="AB11" s="14">
        <v>0.18713758330409799</v>
      </c>
      <c r="AC11" s="14">
        <v>0</v>
      </c>
      <c r="AD11" s="14">
        <v>8.6331484381639997E-2</v>
      </c>
      <c r="AE11" s="14"/>
      <c r="AF11" s="14">
        <v>0</v>
      </c>
      <c r="AG11" s="14">
        <v>7.8342071767095803E-2</v>
      </c>
      <c r="AH11" s="14">
        <v>5.8030299726175898E-2</v>
      </c>
      <c r="AI11" s="14">
        <v>0.14831069546038</v>
      </c>
      <c r="AJ11" s="14">
        <v>0.162613115355218</v>
      </c>
      <c r="AK11" s="14">
        <v>0.123364491801935</v>
      </c>
      <c r="AL11" s="14">
        <v>0.16742925993774399</v>
      </c>
      <c r="AM11" s="14">
        <v>7.3972962266314293E-2</v>
      </c>
      <c r="AN11" s="14">
        <v>0.135591477494614</v>
      </c>
      <c r="AO11" s="14">
        <v>8.4393948021363796E-2</v>
      </c>
      <c r="AP11" s="14">
        <v>8.2655327734708295E-2</v>
      </c>
      <c r="AQ11" s="14">
        <v>0</v>
      </c>
      <c r="AR11" s="14">
        <v>9.9962724547719706E-2</v>
      </c>
      <c r="AS11" s="14">
        <v>0.165432811515596</v>
      </c>
      <c r="AT11" s="14">
        <v>0</v>
      </c>
      <c r="AU11" s="14">
        <v>4.6701248493929398E-2</v>
      </c>
      <c r="AV11" s="14"/>
      <c r="AW11" s="14">
        <v>9.3200848971713698E-2</v>
      </c>
      <c r="AX11" s="14">
        <v>0.108346767869637</v>
      </c>
      <c r="AY11" s="14"/>
      <c r="AZ11" s="14">
        <v>0.10310529962363101</v>
      </c>
      <c r="BA11" s="14">
        <v>0.120792383231748</v>
      </c>
      <c r="BB11" s="14" t="s">
        <v>98</v>
      </c>
      <c r="BC11" s="14">
        <v>5.6300113589819401E-2</v>
      </c>
      <c r="BD11" s="14">
        <v>0.19525739870096301</v>
      </c>
      <c r="BE11" s="14">
        <v>4.6863020889919303E-2</v>
      </c>
      <c r="BF11" s="14">
        <v>0</v>
      </c>
      <c r="BG11" s="14"/>
      <c r="BH11" s="14">
        <v>9.1054742689134299E-2</v>
      </c>
      <c r="BI11" s="14">
        <v>0.11079172729725</v>
      </c>
      <c r="BJ11" s="14">
        <v>0.116844117633565</v>
      </c>
      <c r="BK11" s="14"/>
      <c r="BL11" s="14">
        <v>9.3297595006588602E-2</v>
      </c>
      <c r="BM11" s="14">
        <v>0.13032838954387299</v>
      </c>
      <c r="BN11" s="14">
        <v>2.74980273110524E-2</v>
      </c>
      <c r="BO11" s="14">
        <v>0</v>
      </c>
      <c r="BP11" s="14">
        <v>0.11556200262873</v>
      </c>
      <c r="BQ11" s="14"/>
      <c r="BR11" s="14">
        <v>0.119531946004603</v>
      </c>
      <c r="BS11" s="14">
        <v>0.11825236469011299</v>
      </c>
      <c r="BT11" s="14">
        <v>9.1184032843125901E-2</v>
      </c>
    </row>
    <row r="12" spans="2:72" x14ac:dyDescent="0.25">
      <c r="B12" s="15" t="s">
        <v>190</v>
      </c>
      <c r="C12" s="14">
        <v>0.10139849679482001</v>
      </c>
      <c r="D12" s="14">
        <v>0.12972571613824799</v>
      </c>
      <c r="E12" s="14">
        <v>7.7990959423487202E-2</v>
      </c>
      <c r="F12" s="14"/>
      <c r="G12" s="14">
        <v>0.1047514800452</v>
      </c>
      <c r="H12" s="14">
        <v>9.6571607347163801E-2</v>
      </c>
      <c r="I12" s="14">
        <v>0.124515613567708</v>
      </c>
      <c r="J12" s="14">
        <v>0.13067563682325101</v>
      </c>
      <c r="K12" s="14">
        <v>8.6308064655775202E-2</v>
      </c>
      <c r="L12" s="14">
        <v>2.2715467681206001E-2</v>
      </c>
      <c r="M12" s="14"/>
      <c r="N12" s="14">
        <v>0.13125103698406901</v>
      </c>
      <c r="O12" s="14">
        <v>0.111367320119772</v>
      </c>
      <c r="P12" s="14">
        <v>9.4056271659132995E-2</v>
      </c>
      <c r="Q12" s="14">
        <v>4.4993590011005301E-2</v>
      </c>
      <c r="R12" s="14"/>
      <c r="S12" s="14">
        <v>6.7839329404069698E-2</v>
      </c>
      <c r="T12" s="14">
        <v>9.9241099223471005E-2</v>
      </c>
      <c r="U12" s="14">
        <v>4.30081714602027E-2</v>
      </c>
      <c r="V12" s="14">
        <v>0.108999254235443</v>
      </c>
      <c r="W12" s="14">
        <v>0.16300083781327901</v>
      </c>
      <c r="X12" s="14">
        <v>4.7325100745614898E-2</v>
      </c>
      <c r="Y12" s="14">
        <v>8.9246995512685598E-2</v>
      </c>
      <c r="Z12" s="14">
        <v>0.18419458141040099</v>
      </c>
      <c r="AA12" s="14">
        <v>0.109981146801041</v>
      </c>
      <c r="AB12" s="14">
        <v>0.14587138410797901</v>
      </c>
      <c r="AC12" s="14">
        <v>0.19296897301785601</v>
      </c>
      <c r="AD12" s="14">
        <v>6.8854118614347898E-2</v>
      </c>
      <c r="AE12" s="14"/>
      <c r="AF12" s="14">
        <v>0</v>
      </c>
      <c r="AG12" s="14">
        <v>8.9910514295453506E-2</v>
      </c>
      <c r="AH12" s="14">
        <v>0.149340598130524</v>
      </c>
      <c r="AI12" s="14">
        <v>6.2007434813665198E-2</v>
      </c>
      <c r="AJ12" s="14">
        <v>4.0230869132958001E-2</v>
      </c>
      <c r="AK12" s="14">
        <v>0.15344159487497799</v>
      </c>
      <c r="AL12" s="14">
        <v>8.0447303622949107E-2</v>
      </c>
      <c r="AM12" s="14">
        <v>0.11743055104321</v>
      </c>
      <c r="AN12" s="14">
        <v>0.13040634981405599</v>
      </c>
      <c r="AO12" s="14">
        <v>5.7585830055780801E-2</v>
      </c>
      <c r="AP12" s="14">
        <v>0.123471949550024</v>
      </c>
      <c r="AQ12" s="14">
        <v>0.13191121314472201</v>
      </c>
      <c r="AR12" s="14">
        <v>0.158199611011903</v>
      </c>
      <c r="AS12" s="14">
        <v>0</v>
      </c>
      <c r="AT12" s="14">
        <v>0.16863261981474201</v>
      </c>
      <c r="AU12" s="14">
        <v>9.3550377749487906E-2</v>
      </c>
      <c r="AV12" s="14"/>
      <c r="AW12" s="14">
        <v>9.3645862331661001E-2</v>
      </c>
      <c r="AX12" s="14">
        <v>0.11205535097199</v>
      </c>
      <c r="AY12" s="14"/>
      <c r="AZ12" s="14">
        <v>8.1991812127175198E-2</v>
      </c>
      <c r="BA12" s="14">
        <v>0.13367967855757101</v>
      </c>
      <c r="BB12" s="14" t="s">
        <v>98</v>
      </c>
      <c r="BC12" s="14">
        <v>0.138787766719704</v>
      </c>
      <c r="BD12" s="14">
        <v>6.4442323201996596E-2</v>
      </c>
      <c r="BE12" s="14">
        <v>8.2472191743700102E-2</v>
      </c>
      <c r="BF12" s="14">
        <v>9.9290183600065404E-2</v>
      </c>
      <c r="BG12" s="14"/>
      <c r="BH12" s="14">
        <v>0.120777646608161</v>
      </c>
      <c r="BI12" s="14">
        <v>0.108574982137144</v>
      </c>
      <c r="BJ12" s="14">
        <v>6.0199169020276902E-2</v>
      </c>
      <c r="BK12" s="14"/>
      <c r="BL12" s="14">
        <v>0.10226055850259</v>
      </c>
      <c r="BM12" s="14">
        <v>0.110898873216324</v>
      </c>
      <c r="BN12" s="14">
        <v>0.15620424805486</v>
      </c>
      <c r="BO12" s="14">
        <v>1</v>
      </c>
      <c r="BP12" s="14">
        <v>1.36963364248202E-2</v>
      </c>
      <c r="BQ12" s="14"/>
      <c r="BR12" s="14">
        <v>0.14888015853070299</v>
      </c>
      <c r="BS12" s="14">
        <v>0.103847813505728</v>
      </c>
      <c r="BT12" s="14">
        <v>0.18186634165028401</v>
      </c>
    </row>
    <row r="13" spans="2:72" x14ac:dyDescent="0.25">
      <c r="B13" s="15" t="s">
        <v>191</v>
      </c>
      <c r="C13" s="14">
        <v>7.4869141605161504E-2</v>
      </c>
      <c r="D13" s="14">
        <v>6.9660671470410496E-2</v>
      </c>
      <c r="E13" s="14">
        <v>7.9477084005407095E-2</v>
      </c>
      <c r="F13" s="14"/>
      <c r="G13" s="14">
        <v>0.11283284727432601</v>
      </c>
      <c r="H13" s="14">
        <v>2.0929368446274799E-2</v>
      </c>
      <c r="I13" s="14">
        <v>6.7361255269972095E-2</v>
      </c>
      <c r="J13" s="14">
        <v>9.6290805975318194E-2</v>
      </c>
      <c r="K13" s="14">
        <v>0.11394010202540999</v>
      </c>
      <c r="L13" s="14">
        <v>0.109671933233907</v>
      </c>
      <c r="M13" s="14"/>
      <c r="N13" s="14">
        <v>9.1331015664882997E-2</v>
      </c>
      <c r="O13" s="14">
        <v>8.5583144240705303E-2</v>
      </c>
      <c r="P13" s="14">
        <v>7.0770300373801595E-2</v>
      </c>
      <c r="Q13" s="14">
        <v>3.6522273118399E-2</v>
      </c>
      <c r="R13" s="14"/>
      <c r="S13" s="14">
        <v>5.1759028249128897E-2</v>
      </c>
      <c r="T13" s="14">
        <v>9.8853213240325102E-2</v>
      </c>
      <c r="U13" s="14">
        <v>1.8565526387159699E-2</v>
      </c>
      <c r="V13" s="14">
        <v>0.124299647743473</v>
      </c>
      <c r="W13" s="14">
        <v>0.105754681559215</v>
      </c>
      <c r="X13" s="14">
        <v>8.4364491775764799E-2</v>
      </c>
      <c r="Y13" s="14">
        <v>0.104865248583389</v>
      </c>
      <c r="Z13" s="14">
        <v>0</v>
      </c>
      <c r="AA13" s="14">
        <v>0.12318966857048499</v>
      </c>
      <c r="AB13" s="14">
        <v>9.1610340474534993E-2</v>
      </c>
      <c r="AC13" s="14">
        <v>3.1927396269493702E-2</v>
      </c>
      <c r="AD13" s="14">
        <v>0</v>
      </c>
      <c r="AE13" s="14"/>
      <c r="AF13" s="14">
        <v>0</v>
      </c>
      <c r="AG13" s="14">
        <v>0</v>
      </c>
      <c r="AH13" s="14">
        <v>0</v>
      </c>
      <c r="AI13" s="14">
        <v>0.12664900740417701</v>
      </c>
      <c r="AJ13" s="14">
        <v>2.01080128957433E-2</v>
      </c>
      <c r="AK13" s="14">
        <v>6.8732847186365895E-2</v>
      </c>
      <c r="AL13" s="14">
        <v>0.20354184135304099</v>
      </c>
      <c r="AM13" s="14">
        <v>0</v>
      </c>
      <c r="AN13" s="14">
        <v>8.6960723848951704E-2</v>
      </c>
      <c r="AO13" s="14">
        <v>6.1260377294237001E-2</v>
      </c>
      <c r="AP13" s="14">
        <v>3.5276951103876499E-2</v>
      </c>
      <c r="AQ13" s="14">
        <v>0.12715572082444199</v>
      </c>
      <c r="AR13" s="14">
        <v>7.7840270140272894E-2</v>
      </c>
      <c r="AS13" s="14">
        <v>0.11535885121961199</v>
      </c>
      <c r="AT13" s="14">
        <v>7.3411150487884699E-2</v>
      </c>
      <c r="AU13" s="14">
        <v>0.107114301504503</v>
      </c>
      <c r="AV13" s="14"/>
      <c r="AW13" s="14">
        <v>7.8306999942723401E-2</v>
      </c>
      <c r="AX13" s="14">
        <v>7.0143424797634399E-2</v>
      </c>
      <c r="AY13" s="14"/>
      <c r="AZ13" s="14">
        <v>0.100749905208914</v>
      </c>
      <c r="BA13" s="14">
        <v>7.0979819379172401E-2</v>
      </c>
      <c r="BB13" s="14" t="s">
        <v>98</v>
      </c>
      <c r="BC13" s="14">
        <v>6.06393340387354E-2</v>
      </c>
      <c r="BD13" s="14">
        <v>5.3048942078110499E-2</v>
      </c>
      <c r="BE13" s="14">
        <v>6.0290347886707299E-2</v>
      </c>
      <c r="BF13" s="14">
        <v>0</v>
      </c>
      <c r="BG13" s="14"/>
      <c r="BH13" s="14">
        <v>6.3783212643566206E-2</v>
      </c>
      <c r="BI13" s="14">
        <v>8.67605655302328E-2</v>
      </c>
      <c r="BJ13" s="14">
        <v>6.6851269926187104E-2</v>
      </c>
      <c r="BK13" s="14"/>
      <c r="BL13" s="14">
        <v>9.0961504946304797E-2</v>
      </c>
      <c r="BM13" s="14">
        <v>6.3639931363980107E-2</v>
      </c>
      <c r="BN13" s="14">
        <v>7.2446394148610704E-2</v>
      </c>
      <c r="BO13" s="14">
        <v>0</v>
      </c>
      <c r="BP13" s="14">
        <v>6.0119064405987299E-2</v>
      </c>
      <c r="BQ13" s="14"/>
      <c r="BR13" s="14">
        <v>8.3213937676123007E-2</v>
      </c>
      <c r="BS13" s="14">
        <v>7.8655067272831794E-2</v>
      </c>
      <c r="BT13" s="14">
        <v>3.2884727473100603E-2</v>
      </c>
    </row>
    <row r="14" spans="2:72" x14ac:dyDescent="0.25">
      <c r="B14" s="15" t="s">
        <v>192</v>
      </c>
      <c r="C14" s="14">
        <v>4.8980212852657801E-2</v>
      </c>
      <c r="D14" s="14">
        <v>6.2127907357521703E-2</v>
      </c>
      <c r="E14" s="14">
        <v>3.8122156385473199E-2</v>
      </c>
      <c r="F14" s="14"/>
      <c r="G14" s="14">
        <v>2.4041715387964499E-2</v>
      </c>
      <c r="H14" s="14">
        <v>6.7165301675235795E-2</v>
      </c>
      <c r="I14" s="14">
        <v>3.8846039956692897E-2</v>
      </c>
      <c r="J14" s="14">
        <v>7.8705614280488598E-2</v>
      </c>
      <c r="K14" s="14">
        <v>5.1365103448318197E-2</v>
      </c>
      <c r="L14" s="14">
        <v>1.8821474507955901E-2</v>
      </c>
      <c r="M14" s="14"/>
      <c r="N14" s="14">
        <v>6.5460316999258805E-2</v>
      </c>
      <c r="O14" s="14">
        <v>4.5161204671652799E-2</v>
      </c>
      <c r="P14" s="14">
        <v>6.8723427997109607E-2</v>
      </c>
      <c r="Q14" s="14">
        <v>0</v>
      </c>
      <c r="R14" s="14"/>
      <c r="S14" s="14">
        <v>6.4476861295978793E-2</v>
      </c>
      <c r="T14" s="14">
        <v>6.9286659488698804E-2</v>
      </c>
      <c r="U14" s="14">
        <v>6.9223071570517505E-2</v>
      </c>
      <c r="V14" s="14">
        <v>4.6737017471346599E-2</v>
      </c>
      <c r="W14" s="14">
        <v>3.3185523077567398E-2</v>
      </c>
      <c r="X14" s="14">
        <v>4.2248874309903602E-2</v>
      </c>
      <c r="Y14" s="14">
        <v>4.1102824561594899E-2</v>
      </c>
      <c r="Z14" s="14">
        <v>3.1626237048110899E-2</v>
      </c>
      <c r="AA14" s="14">
        <v>1.65863626798682E-2</v>
      </c>
      <c r="AB14" s="14">
        <v>2.9428813616041501E-2</v>
      </c>
      <c r="AC14" s="14">
        <v>4.89552670039596E-2</v>
      </c>
      <c r="AD14" s="14">
        <v>6.5315936889201107E-2</v>
      </c>
      <c r="AE14" s="14"/>
      <c r="AF14" s="14">
        <v>0</v>
      </c>
      <c r="AG14" s="14">
        <v>3.6584404033558997E-2</v>
      </c>
      <c r="AH14" s="14">
        <v>0</v>
      </c>
      <c r="AI14" s="14">
        <v>7.3410234173464498E-2</v>
      </c>
      <c r="AJ14" s="14">
        <v>0</v>
      </c>
      <c r="AK14" s="14">
        <v>6.9199556720104499E-2</v>
      </c>
      <c r="AL14" s="14">
        <v>4.4791037856090801E-2</v>
      </c>
      <c r="AM14" s="14">
        <v>0</v>
      </c>
      <c r="AN14" s="14">
        <v>0</v>
      </c>
      <c r="AO14" s="14">
        <v>0.119339968258534</v>
      </c>
      <c r="AP14" s="14">
        <v>1.7865736840704801E-2</v>
      </c>
      <c r="AQ14" s="14">
        <v>4.49291894229783E-2</v>
      </c>
      <c r="AR14" s="14">
        <v>0.136838255884208</v>
      </c>
      <c r="AS14" s="14">
        <v>0.104931683006382</v>
      </c>
      <c r="AT14" s="14">
        <v>9.3665323262533295E-2</v>
      </c>
      <c r="AU14" s="14">
        <v>5.9646405429718101E-2</v>
      </c>
      <c r="AV14" s="14"/>
      <c r="AW14" s="14">
        <v>5.46714244254548E-2</v>
      </c>
      <c r="AX14" s="14">
        <v>4.11570126088011E-2</v>
      </c>
      <c r="AY14" s="14"/>
      <c r="AZ14" s="14">
        <v>6.1856269601289697E-2</v>
      </c>
      <c r="BA14" s="14">
        <v>5.1831578547102797E-2</v>
      </c>
      <c r="BB14" s="14" t="s">
        <v>98</v>
      </c>
      <c r="BC14" s="14">
        <v>0</v>
      </c>
      <c r="BD14" s="14">
        <v>0</v>
      </c>
      <c r="BE14" s="14">
        <v>5.8431539173115402E-2</v>
      </c>
      <c r="BF14" s="14">
        <v>0</v>
      </c>
      <c r="BG14" s="14"/>
      <c r="BH14" s="14">
        <v>4.9524344578447399E-2</v>
      </c>
      <c r="BI14" s="14">
        <v>4.1844180782582598E-2</v>
      </c>
      <c r="BJ14" s="14">
        <v>9.6399169647337093E-2</v>
      </c>
      <c r="BK14" s="14"/>
      <c r="BL14" s="14">
        <v>6.2464526187383802E-2</v>
      </c>
      <c r="BM14" s="14">
        <v>3.2614507637175501E-2</v>
      </c>
      <c r="BN14" s="14">
        <v>0</v>
      </c>
      <c r="BO14" s="14">
        <v>0</v>
      </c>
      <c r="BP14" s="14">
        <v>9.1475676222436297E-2</v>
      </c>
      <c r="BQ14" s="14"/>
      <c r="BR14" s="14">
        <v>5.7433860616258901E-2</v>
      </c>
      <c r="BS14" s="14">
        <v>5.1014138861666898E-2</v>
      </c>
      <c r="BT14" s="14">
        <v>0</v>
      </c>
    </row>
    <row r="15" spans="2:72" x14ac:dyDescent="0.25">
      <c r="B15" s="15" t="s">
        <v>193</v>
      </c>
      <c r="C15" s="14">
        <v>2.1948735669642599E-2</v>
      </c>
      <c r="D15" s="14">
        <v>2.7318139171915501E-2</v>
      </c>
      <c r="E15" s="14">
        <v>1.7520726314832299E-2</v>
      </c>
      <c r="F15" s="14"/>
      <c r="G15" s="14">
        <v>6.4778849828952004E-2</v>
      </c>
      <c r="H15" s="14">
        <v>0</v>
      </c>
      <c r="I15" s="14">
        <v>2.99547549898662E-2</v>
      </c>
      <c r="J15" s="14">
        <v>0</v>
      </c>
      <c r="K15" s="14">
        <v>4.5541944876398802E-2</v>
      </c>
      <c r="L15" s="14">
        <v>0</v>
      </c>
      <c r="M15" s="14"/>
      <c r="N15" s="14">
        <v>4.7873934781495001E-2</v>
      </c>
      <c r="O15" s="14">
        <v>6.88577826667782E-3</v>
      </c>
      <c r="P15" s="14">
        <v>1.0761997401621801E-2</v>
      </c>
      <c r="Q15" s="14">
        <v>1.30446594251474E-2</v>
      </c>
      <c r="R15" s="14"/>
      <c r="S15" s="14">
        <v>1.68739771830657E-2</v>
      </c>
      <c r="T15" s="14">
        <v>3.32503576595451E-2</v>
      </c>
      <c r="U15" s="14">
        <v>1.8655010795090299E-2</v>
      </c>
      <c r="V15" s="14">
        <v>0</v>
      </c>
      <c r="W15" s="14">
        <v>3.2849826439340098E-2</v>
      </c>
      <c r="X15" s="14">
        <v>4.7283487096640701E-2</v>
      </c>
      <c r="Y15" s="14">
        <v>2.1190274961708801E-2</v>
      </c>
      <c r="Z15" s="14">
        <v>4.1069072420292098E-2</v>
      </c>
      <c r="AA15" s="14">
        <v>0</v>
      </c>
      <c r="AB15" s="14">
        <v>0</v>
      </c>
      <c r="AC15" s="14">
        <v>0</v>
      </c>
      <c r="AD15" s="14">
        <v>6.4225351368358899E-2</v>
      </c>
      <c r="AE15" s="14"/>
      <c r="AF15" s="14">
        <v>0</v>
      </c>
      <c r="AG15" s="14">
        <v>0</v>
      </c>
      <c r="AH15" s="14">
        <v>0</v>
      </c>
      <c r="AI15" s="14">
        <v>0</v>
      </c>
      <c r="AJ15" s="14">
        <v>1.96316649460654E-2</v>
      </c>
      <c r="AK15" s="14">
        <v>0</v>
      </c>
      <c r="AL15" s="14">
        <v>2.68715649964891E-2</v>
      </c>
      <c r="AM15" s="14">
        <v>3.2915048928703498E-2</v>
      </c>
      <c r="AN15" s="14">
        <v>0</v>
      </c>
      <c r="AO15" s="14">
        <v>4.4931555202145999E-2</v>
      </c>
      <c r="AP15" s="14">
        <v>1.8606194922228699E-2</v>
      </c>
      <c r="AQ15" s="14">
        <v>3.5892363360504297E-2</v>
      </c>
      <c r="AR15" s="14">
        <v>3.99848877063314E-2</v>
      </c>
      <c r="AS15" s="14">
        <v>0</v>
      </c>
      <c r="AT15" s="14">
        <v>0.12903613278960299</v>
      </c>
      <c r="AU15" s="14">
        <v>4.8435537622758998E-2</v>
      </c>
      <c r="AV15" s="14"/>
      <c r="AW15" s="14">
        <v>3.0777751907087599E-2</v>
      </c>
      <c r="AX15" s="14">
        <v>9.8122756033988696E-3</v>
      </c>
      <c r="AY15" s="14"/>
      <c r="AZ15" s="14">
        <v>1.2821627674682499E-2</v>
      </c>
      <c r="BA15" s="14">
        <v>3.01479612248154E-2</v>
      </c>
      <c r="BB15" s="14" t="s">
        <v>98</v>
      </c>
      <c r="BC15" s="14">
        <v>3.4157852887366898E-2</v>
      </c>
      <c r="BD15" s="14">
        <v>4.8684458320139901E-2</v>
      </c>
      <c r="BE15" s="14">
        <v>8.6452530160817699E-3</v>
      </c>
      <c r="BF15" s="14">
        <v>0</v>
      </c>
      <c r="BG15" s="14"/>
      <c r="BH15" s="14">
        <v>1.09619592498527E-2</v>
      </c>
      <c r="BI15" s="14">
        <v>2.1011851602840002E-2</v>
      </c>
      <c r="BJ15" s="14">
        <v>1.51079838741244E-2</v>
      </c>
      <c r="BK15" s="14"/>
      <c r="BL15" s="14">
        <v>5.7558576208661498E-3</v>
      </c>
      <c r="BM15" s="14">
        <v>2.5658087162518599E-2</v>
      </c>
      <c r="BN15" s="14">
        <v>2.7571169948178001E-2</v>
      </c>
      <c r="BO15" s="14">
        <v>0</v>
      </c>
      <c r="BP15" s="14">
        <v>1.46858886800348E-2</v>
      </c>
      <c r="BQ15" s="14"/>
      <c r="BR15" s="14">
        <v>1.05337560725058E-2</v>
      </c>
      <c r="BS15" s="14">
        <v>2.38148600275504E-2</v>
      </c>
      <c r="BT15" s="14">
        <v>3.2841496889276102E-2</v>
      </c>
    </row>
    <row r="16" spans="2:72" x14ac:dyDescent="0.25">
      <c r="B16" s="15" t="s">
        <v>194</v>
      </c>
      <c r="C16" s="14">
        <v>2.58829286998291E-2</v>
      </c>
      <c r="D16" s="14">
        <v>3.4579557356502602E-2</v>
      </c>
      <c r="E16" s="14">
        <v>1.86796123733469E-2</v>
      </c>
      <c r="F16" s="14"/>
      <c r="G16" s="14">
        <v>1.01717502054705E-2</v>
      </c>
      <c r="H16" s="14">
        <v>2.92408445397601E-2</v>
      </c>
      <c r="I16" s="14">
        <v>2.5906805141412002E-2</v>
      </c>
      <c r="J16" s="14">
        <v>3.5823910004036903E-2</v>
      </c>
      <c r="K16" s="14">
        <v>2.7854171214939001E-2</v>
      </c>
      <c r="L16" s="14">
        <v>2.5125633636321601E-2</v>
      </c>
      <c r="M16" s="14"/>
      <c r="N16" s="14">
        <v>3.9846767534554302E-2</v>
      </c>
      <c r="O16" s="14">
        <v>1.35577227587696E-2</v>
      </c>
      <c r="P16" s="14">
        <v>2.0513905363473198E-2</v>
      </c>
      <c r="Q16" s="14">
        <v>2.680778949455E-2</v>
      </c>
      <c r="R16" s="14"/>
      <c r="S16" s="14">
        <v>2.5417445383135701E-2</v>
      </c>
      <c r="T16" s="14">
        <v>1.50466172121462E-2</v>
      </c>
      <c r="U16" s="14">
        <v>3.6258080183902398E-2</v>
      </c>
      <c r="V16" s="14">
        <v>2.3530201273891799E-2</v>
      </c>
      <c r="W16" s="14">
        <v>3.02602457288191E-2</v>
      </c>
      <c r="X16" s="14">
        <v>2.64983599446562E-2</v>
      </c>
      <c r="Y16" s="14">
        <v>3.0311519497557501E-2</v>
      </c>
      <c r="Z16" s="14">
        <v>4.4232594400811898E-2</v>
      </c>
      <c r="AA16" s="14">
        <v>3.4536464397052699E-2</v>
      </c>
      <c r="AB16" s="14">
        <v>0</v>
      </c>
      <c r="AC16" s="14">
        <v>0</v>
      </c>
      <c r="AD16" s="14">
        <v>6.4225351368358899E-2</v>
      </c>
      <c r="AE16" s="14"/>
      <c r="AF16" s="14">
        <v>0</v>
      </c>
      <c r="AG16" s="14">
        <v>0</v>
      </c>
      <c r="AH16" s="14">
        <v>0</v>
      </c>
      <c r="AI16" s="14">
        <v>0</v>
      </c>
      <c r="AJ16" s="14">
        <v>2.6625720686216801E-2</v>
      </c>
      <c r="AK16" s="14">
        <v>0</v>
      </c>
      <c r="AL16" s="14">
        <v>2.8941462890636701E-2</v>
      </c>
      <c r="AM16" s="14">
        <v>0</v>
      </c>
      <c r="AN16" s="14">
        <v>0</v>
      </c>
      <c r="AO16" s="14">
        <v>0</v>
      </c>
      <c r="AP16" s="14">
        <v>3.5306489502321202E-2</v>
      </c>
      <c r="AQ16" s="14">
        <v>7.3215503924498798E-2</v>
      </c>
      <c r="AR16" s="14">
        <v>5.3631820016988803E-2</v>
      </c>
      <c r="AS16" s="14">
        <v>0.127448939312448</v>
      </c>
      <c r="AT16" s="14">
        <v>0</v>
      </c>
      <c r="AU16" s="14">
        <v>4.4397917159059198E-2</v>
      </c>
      <c r="AV16" s="14"/>
      <c r="AW16" s="14">
        <v>2.0189030996717702E-2</v>
      </c>
      <c r="AX16" s="14">
        <v>3.3709821327119902E-2</v>
      </c>
      <c r="AY16" s="14"/>
      <c r="AZ16" s="14">
        <v>3.6795262236057197E-2</v>
      </c>
      <c r="BA16" s="14">
        <v>1.7573382756124498E-2</v>
      </c>
      <c r="BB16" s="14" t="s">
        <v>98</v>
      </c>
      <c r="BC16" s="14">
        <v>8.7010031531116902E-2</v>
      </c>
      <c r="BD16" s="14">
        <v>0</v>
      </c>
      <c r="BE16" s="14">
        <v>1.07767970635354E-2</v>
      </c>
      <c r="BF16" s="14">
        <v>9.2399720184186601E-2</v>
      </c>
      <c r="BG16" s="14"/>
      <c r="BH16" s="14">
        <v>4.8326744098271701E-2</v>
      </c>
      <c r="BI16" s="14">
        <v>2.1026452152229199E-2</v>
      </c>
      <c r="BJ16" s="14">
        <v>0</v>
      </c>
      <c r="BK16" s="14"/>
      <c r="BL16" s="14">
        <v>3.79357232022988E-2</v>
      </c>
      <c r="BM16" s="14">
        <v>1.2185387693725401E-2</v>
      </c>
      <c r="BN16" s="14">
        <v>6.2098371686538298E-2</v>
      </c>
      <c r="BO16" s="14">
        <v>0</v>
      </c>
      <c r="BP16" s="14">
        <v>1.41972076092834E-2</v>
      </c>
      <c r="BQ16" s="14"/>
      <c r="BR16" s="14">
        <v>3.7847739906522099E-2</v>
      </c>
      <c r="BS16" s="14">
        <v>2.52657899998684E-2</v>
      </c>
      <c r="BT16" s="14">
        <v>2.4499211175352999E-2</v>
      </c>
    </row>
    <row r="17" spans="2:72" x14ac:dyDescent="0.25">
      <c r="B17" s="15" t="s">
        <v>195</v>
      </c>
      <c r="C17" s="14">
        <v>6.5696565993356403E-3</v>
      </c>
      <c r="D17" s="14">
        <v>0</v>
      </c>
      <c r="E17" s="14">
        <v>1.20961596227419E-2</v>
      </c>
      <c r="F17" s="14"/>
      <c r="G17" s="14">
        <v>0</v>
      </c>
      <c r="H17" s="14">
        <v>0</v>
      </c>
      <c r="I17" s="14">
        <v>1.17675871738557E-2</v>
      </c>
      <c r="J17" s="14">
        <v>0</v>
      </c>
      <c r="K17" s="14">
        <v>0</v>
      </c>
      <c r="L17" s="14">
        <v>3.8589077659407701E-2</v>
      </c>
      <c r="M17" s="14"/>
      <c r="N17" s="14">
        <v>1.1489477176872801E-2</v>
      </c>
      <c r="O17" s="14">
        <v>1.09966791560141E-2</v>
      </c>
      <c r="P17" s="14">
        <v>0</v>
      </c>
      <c r="Q17" s="14">
        <v>0</v>
      </c>
      <c r="R17" s="14"/>
      <c r="S17" s="14">
        <v>0</v>
      </c>
      <c r="T17" s="14">
        <v>0</v>
      </c>
      <c r="U17" s="14">
        <v>0</v>
      </c>
      <c r="V17" s="14">
        <v>2.43333700845541E-2</v>
      </c>
      <c r="W17" s="14">
        <v>0</v>
      </c>
      <c r="X17" s="14">
        <v>0</v>
      </c>
      <c r="Y17" s="14">
        <v>2.26586854013212E-2</v>
      </c>
      <c r="Z17" s="14">
        <v>0</v>
      </c>
      <c r="AA17" s="14">
        <v>0</v>
      </c>
      <c r="AB17" s="14">
        <v>0</v>
      </c>
      <c r="AC17" s="14">
        <v>0</v>
      </c>
      <c r="AD17" s="14">
        <v>6.5630754676700306E-2</v>
      </c>
      <c r="AE17" s="14"/>
      <c r="AF17" s="14">
        <v>0</v>
      </c>
      <c r="AG17" s="14">
        <v>0</v>
      </c>
      <c r="AH17" s="14">
        <v>0</v>
      </c>
      <c r="AI17" s="14">
        <v>0</v>
      </c>
      <c r="AJ17" s="14">
        <v>0</v>
      </c>
      <c r="AK17" s="14">
        <v>0</v>
      </c>
      <c r="AL17" s="14">
        <v>2.0720833118196301E-2</v>
      </c>
      <c r="AM17" s="14">
        <v>0</v>
      </c>
      <c r="AN17" s="14">
        <v>0</v>
      </c>
      <c r="AO17" s="14">
        <v>0</v>
      </c>
      <c r="AP17" s="14">
        <v>4.9617167508958802E-2</v>
      </c>
      <c r="AQ17" s="14">
        <v>0</v>
      </c>
      <c r="AR17" s="14">
        <v>0</v>
      </c>
      <c r="AS17" s="14">
        <v>0</v>
      </c>
      <c r="AT17" s="14">
        <v>0</v>
      </c>
      <c r="AU17" s="14">
        <v>0</v>
      </c>
      <c r="AV17" s="14"/>
      <c r="AW17" s="14">
        <v>1.1348941866487199E-2</v>
      </c>
      <c r="AX17" s="14">
        <v>0</v>
      </c>
      <c r="AY17" s="14"/>
      <c r="AZ17" s="14">
        <v>1.30760930644555E-2</v>
      </c>
      <c r="BA17" s="14">
        <v>8.7307441004991493E-3</v>
      </c>
      <c r="BB17" s="14" t="s">
        <v>98</v>
      </c>
      <c r="BC17" s="14">
        <v>0</v>
      </c>
      <c r="BD17" s="14">
        <v>0</v>
      </c>
      <c r="BE17" s="14">
        <v>0</v>
      </c>
      <c r="BF17" s="14">
        <v>0</v>
      </c>
      <c r="BG17" s="14"/>
      <c r="BH17" s="14">
        <v>0</v>
      </c>
      <c r="BI17" s="14">
        <v>1.3778660791650301E-2</v>
      </c>
      <c r="BJ17" s="14">
        <v>0</v>
      </c>
      <c r="BK17" s="14"/>
      <c r="BL17" s="14">
        <v>0</v>
      </c>
      <c r="BM17" s="14">
        <v>5.0425940282195396E-3</v>
      </c>
      <c r="BN17" s="14">
        <v>2.2970116708160699E-2</v>
      </c>
      <c r="BO17" s="14">
        <v>0</v>
      </c>
      <c r="BP17" s="14">
        <v>0</v>
      </c>
      <c r="BQ17" s="14"/>
      <c r="BR17" s="14">
        <v>0</v>
      </c>
      <c r="BS17" s="14">
        <v>8.0136046534842395E-3</v>
      </c>
      <c r="BT17" s="14">
        <v>0</v>
      </c>
    </row>
    <row r="18" spans="2:72" x14ac:dyDescent="0.25">
      <c r="B18" s="15" t="s">
        <v>196</v>
      </c>
      <c r="C18" s="14">
        <v>1.67545765849709E-3</v>
      </c>
      <c r="D18" s="14">
        <v>0</v>
      </c>
      <c r="E18" s="14">
        <v>3.0848801565024901E-3</v>
      </c>
      <c r="F18" s="14"/>
      <c r="G18" s="14">
        <v>1.09395332443275E-2</v>
      </c>
      <c r="H18" s="14">
        <v>0</v>
      </c>
      <c r="I18" s="14">
        <v>0</v>
      </c>
      <c r="J18" s="14">
        <v>0</v>
      </c>
      <c r="K18" s="14">
        <v>0</v>
      </c>
      <c r="L18" s="14">
        <v>0</v>
      </c>
      <c r="M18" s="14"/>
      <c r="N18" s="14">
        <v>5.2476238603934603E-3</v>
      </c>
      <c r="O18" s="14">
        <v>0</v>
      </c>
      <c r="P18" s="14">
        <v>0</v>
      </c>
      <c r="Q18" s="14">
        <v>0</v>
      </c>
      <c r="R18" s="14"/>
      <c r="S18" s="14">
        <v>0</v>
      </c>
      <c r="T18" s="14">
        <v>0</v>
      </c>
      <c r="U18" s="14">
        <v>1.81961715688185E-2</v>
      </c>
      <c r="V18" s="14">
        <v>0</v>
      </c>
      <c r="W18" s="14">
        <v>0</v>
      </c>
      <c r="X18" s="14">
        <v>0</v>
      </c>
      <c r="Y18" s="14">
        <v>0</v>
      </c>
      <c r="Z18" s="14">
        <v>0</v>
      </c>
      <c r="AA18" s="14">
        <v>0</v>
      </c>
      <c r="AB18" s="14">
        <v>0</v>
      </c>
      <c r="AC18" s="14">
        <v>0</v>
      </c>
      <c r="AD18" s="14">
        <v>0</v>
      </c>
      <c r="AE18" s="14"/>
      <c r="AF18" s="14">
        <v>0</v>
      </c>
      <c r="AG18" s="14">
        <v>0</v>
      </c>
      <c r="AH18" s="14">
        <v>0</v>
      </c>
      <c r="AI18" s="14">
        <v>0</v>
      </c>
      <c r="AJ18" s="14">
        <v>0</v>
      </c>
      <c r="AK18" s="14">
        <v>0</v>
      </c>
      <c r="AL18" s="14">
        <v>0</v>
      </c>
      <c r="AM18" s="14">
        <v>0</v>
      </c>
      <c r="AN18" s="14">
        <v>0</v>
      </c>
      <c r="AO18" s="14">
        <v>0</v>
      </c>
      <c r="AP18" s="14">
        <v>0</v>
      </c>
      <c r="AQ18" s="14">
        <v>0</v>
      </c>
      <c r="AR18" s="14">
        <v>3.6876064120298903E-2</v>
      </c>
      <c r="AS18" s="14">
        <v>0</v>
      </c>
      <c r="AT18" s="14">
        <v>0</v>
      </c>
      <c r="AU18" s="14">
        <v>0</v>
      </c>
      <c r="AV18" s="14"/>
      <c r="AW18" s="14">
        <v>0</v>
      </c>
      <c r="AX18" s="14">
        <v>3.97855965969089E-3</v>
      </c>
      <c r="AY18" s="14"/>
      <c r="AZ18" s="14">
        <v>0</v>
      </c>
      <c r="BA18" s="14">
        <v>0</v>
      </c>
      <c r="BB18" s="14" t="s">
        <v>98</v>
      </c>
      <c r="BC18" s="14">
        <v>0</v>
      </c>
      <c r="BD18" s="14">
        <v>0</v>
      </c>
      <c r="BE18" s="14">
        <v>7.9730849039438001E-3</v>
      </c>
      <c r="BF18" s="14">
        <v>0</v>
      </c>
      <c r="BG18" s="14"/>
      <c r="BH18" s="14">
        <v>0</v>
      </c>
      <c r="BI18" s="14">
        <v>0</v>
      </c>
      <c r="BJ18" s="14">
        <v>0</v>
      </c>
      <c r="BK18" s="14"/>
      <c r="BL18" s="14">
        <v>0</v>
      </c>
      <c r="BM18" s="14">
        <v>0</v>
      </c>
      <c r="BN18" s="14">
        <v>0</v>
      </c>
      <c r="BO18" s="14">
        <v>0</v>
      </c>
      <c r="BP18" s="14">
        <v>0</v>
      </c>
      <c r="BQ18" s="14"/>
      <c r="BR18" s="14">
        <v>9.7890691284598808E-3</v>
      </c>
      <c r="BS18" s="14">
        <v>0</v>
      </c>
      <c r="BT18" s="14">
        <v>0</v>
      </c>
    </row>
    <row r="19" spans="2:72" x14ac:dyDescent="0.25">
      <c r="B19" s="15" t="s">
        <v>197</v>
      </c>
      <c r="C19" s="14">
        <v>7.78682233737619E-3</v>
      </c>
      <c r="D19" s="14">
        <v>1.31037994048243E-2</v>
      </c>
      <c r="E19" s="14">
        <v>3.3566990524269099E-3</v>
      </c>
      <c r="F19" s="14"/>
      <c r="G19" s="14">
        <v>1.27618545361993E-2</v>
      </c>
      <c r="H19" s="14">
        <v>9.1909349669144699E-3</v>
      </c>
      <c r="I19" s="14">
        <v>6.4205523133381102E-3</v>
      </c>
      <c r="J19" s="14">
        <v>1.3085119455490899E-2</v>
      </c>
      <c r="K19" s="14">
        <v>0</v>
      </c>
      <c r="L19" s="14">
        <v>0</v>
      </c>
      <c r="M19" s="14"/>
      <c r="N19" s="14">
        <v>1.25569591730083E-2</v>
      </c>
      <c r="O19" s="14">
        <v>1.43182330781009E-2</v>
      </c>
      <c r="P19" s="14">
        <v>0</v>
      </c>
      <c r="Q19" s="14">
        <v>0</v>
      </c>
      <c r="R19" s="14"/>
      <c r="S19" s="14">
        <v>0</v>
      </c>
      <c r="T19" s="14">
        <v>0</v>
      </c>
      <c r="U19" s="14">
        <v>2.6349404027568E-2</v>
      </c>
      <c r="V19" s="14">
        <v>0</v>
      </c>
      <c r="W19" s="14">
        <v>0</v>
      </c>
      <c r="X19" s="14">
        <v>0</v>
      </c>
      <c r="Y19" s="14">
        <v>0</v>
      </c>
      <c r="Z19" s="14">
        <v>3.23359824642208E-2</v>
      </c>
      <c r="AA19" s="14">
        <v>1.6853847807326801E-2</v>
      </c>
      <c r="AB19" s="14">
        <v>2.6917914532966599E-2</v>
      </c>
      <c r="AC19" s="14">
        <v>0</v>
      </c>
      <c r="AD19" s="14">
        <v>0</v>
      </c>
      <c r="AE19" s="14"/>
      <c r="AF19" s="14">
        <v>0</v>
      </c>
      <c r="AG19" s="14">
        <v>0</v>
      </c>
      <c r="AH19" s="14">
        <v>3.2356290290988403E-2</v>
      </c>
      <c r="AI19" s="14">
        <v>2.6423442453440801E-2</v>
      </c>
      <c r="AJ19" s="14">
        <v>0</v>
      </c>
      <c r="AK19" s="14">
        <v>0</v>
      </c>
      <c r="AL19" s="14">
        <v>0</v>
      </c>
      <c r="AM19" s="14">
        <v>0</v>
      </c>
      <c r="AN19" s="14">
        <v>0</v>
      </c>
      <c r="AO19" s="14">
        <v>0</v>
      </c>
      <c r="AP19" s="14">
        <v>0</v>
      </c>
      <c r="AQ19" s="14">
        <v>0</v>
      </c>
      <c r="AR19" s="14">
        <v>0</v>
      </c>
      <c r="AS19" s="14">
        <v>0</v>
      </c>
      <c r="AT19" s="14">
        <v>7.8704217926064704E-2</v>
      </c>
      <c r="AU19" s="14">
        <v>4.2527227174329302E-2</v>
      </c>
      <c r="AV19" s="14"/>
      <c r="AW19" s="14">
        <v>6.9257680610270902E-3</v>
      </c>
      <c r="AX19" s="14">
        <v>8.9704367468116195E-3</v>
      </c>
      <c r="AY19" s="14"/>
      <c r="AZ19" s="14">
        <v>1.4290986806896199E-2</v>
      </c>
      <c r="BA19" s="14">
        <v>0</v>
      </c>
      <c r="BB19" s="14" t="s">
        <v>98</v>
      </c>
      <c r="BC19" s="14">
        <v>0</v>
      </c>
      <c r="BD19" s="14">
        <v>4.3776503926140201E-2</v>
      </c>
      <c r="BE19" s="14">
        <v>0</v>
      </c>
      <c r="BF19" s="14">
        <v>0</v>
      </c>
      <c r="BG19" s="14"/>
      <c r="BH19" s="14">
        <v>0</v>
      </c>
      <c r="BI19" s="14">
        <v>1.22321155469762E-2</v>
      </c>
      <c r="BJ19" s="14">
        <v>0</v>
      </c>
      <c r="BK19" s="14"/>
      <c r="BL19" s="14">
        <v>0</v>
      </c>
      <c r="BM19" s="14">
        <v>4.4707626541958699E-3</v>
      </c>
      <c r="BN19" s="14">
        <v>2.2240564769738298E-2</v>
      </c>
      <c r="BO19" s="14">
        <v>0</v>
      </c>
      <c r="BP19" s="14">
        <v>1.5800248243210899E-2</v>
      </c>
      <c r="BQ19" s="14"/>
      <c r="BR19" s="14">
        <v>0</v>
      </c>
      <c r="BS19" s="14">
        <v>3.4580808956380599E-3</v>
      </c>
      <c r="BT19" s="14">
        <v>2.6491927621278701E-2</v>
      </c>
    </row>
    <row r="20" spans="2:72" x14ac:dyDescent="0.25">
      <c r="B20" s="15" t="s">
        <v>198</v>
      </c>
      <c r="C20" s="14">
        <v>1.42469256525787E-2</v>
      </c>
      <c r="D20" s="14">
        <v>8.5056242430499099E-3</v>
      </c>
      <c r="E20" s="14">
        <v>1.9104257516319299E-2</v>
      </c>
      <c r="F20" s="14"/>
      <c r="G20" s="14">
        <v>1.0488695278848501E-2</v>
      </c>
      <c r="H20" s="14">
        <v>1.6994754295743601E-2</v>
      </c>
      <c r="I20" s="14">
        <v>1.8509627331401698E-2</v>
      </c>
      <c r="J20" s="14">
        <v>0</v>
      </c>
      <c r="K20" s="14">
        <v>1.7711056789647302E-2</v>
      </c>
      <c r="L20" s="14">
        <v>1.8782094646233E-2</v>
      </c>
      <c r="M20" s="14"/>
      <c r="N20" s="14">
        <v>1.77695180284368E-2</v>
      </c>
      <c r="O20" s="14">
        <v>6.0886973937196399E-3</v>
      </c>
      <c r="P20" s="14">
        <v>9.7736071727956095E-3</v>
      </c>
      <c r="Q20" s="14">
        <v>2.62990999192502E-2</v>
      </c>
      <c r="R20" s="14"/>
      <c r="S20" s="14">
        <v>0</v>
      </c>
      <c r="T20" s="14">
        <v>5.8285273598118602E-2</v>
      </c>
      <c r="U20" s="14">
        <v>1.7446274403521499E-2</v>
      </c>
      <c r="V20" s="14">
        <v>0</v>
      </c>
      <c r="W20" s="14">
        <v>0</v>
      </c>
      <c r="X20" s="14">
        <v>0</v>
      </c>
      <c r="Y20" s="14">
        <v>2.26586854013212E-2</v>
      </c>
      <c r="Z20" s="14">
        <v>0</v>
      </c>
      <c r="AA20" s="14">
        <v>0</v>
      </c>
      <c r="AB20" s="14">
        <v>2.8682518442600401E-2</v>
      </c>
      <c r="AC20" s="14">
        <v>0</v>
      </c>
      <c r="AD20" s="14">
        <v>0</v>
      </c>
      <c r="AE20" s="14"/>
      <c r="AF20" s="14">
        <v>0</v>
      </c>
      <c r="AG20" s="14">
        <v>0</v>
      </c>
      <c r="AH20" s="14">
        <v>0</v>
      </c>
      <c r="AI20" s="14">
        <v>0</v>
      </c>
      <c r="AJ20" s="14">
        <v>4.7145609037440597E-2</v>
      </c>
      <c r="AK20" s="14">
        <v>0</v>
      </c>
      <c r="AL20" s="14">
        <v>0</v>
      </c>
      <c r="AM20" s="14">
        <v>3.7009065562838499E-2</v>
      </c>
      <c r="AN20" s="14">
        <v>3.5826188700533598E-2</v>
      </c>
      <c r="AO20" s="14">
        <v>0</v>
      </c>
      <c r="AP20" s="14">
        <v>2.3842343390597698E-2</v>
      </c>
      <c r="AQ20" s="14">
        <v>0</v>
      </c>
      <c r="AR20" s="14">
        <v>0</v>
      </c>
      <c r="AS20" s="14">
        <v>5.0845391780540102E-2</v>
      </c>
      <c r="AT20" s="14">
        <v>6.7561316457953505E-2</v>
      </c>
      <c r="AU20" s="14">
        <v>0</v>
      </c>
      <c r="AV20" s="14"/>
      <c r="AW20" s="14">
        <v>1.40863941188924E-2</v>
      </c>
      <c r="AX20" s="14">
        <v>1.4467594014212701E-2</v>
      </c>
      <c r="AY20" s="14"/>
      <c r="AZ20" s="14">
        <v>1.85256323131519E-2</v>
      </c>
      <c r="BA20" s="14">
        <v>1.3185376969154E-2</v>
      </c>
      <c r="BB20" s="14" t="s">
        <v>98</v>
      </c>
      <c r="BC20" s="14">
        <v>0</v>
      </c>
      <c r="BD20" s="14">
        <v>2.6243193195360798E-2</v>
      </c>
      <c r="BE20" s="14">
        <v>1.1437750448896101E-2</v>
      </c>
      <c r="BF20" s="14">
        <v>0</v>
      </c>
      <c r="BG20" s="14"/>
      <c r="BH20" s="14">
        <v>1.88033323094219E-2</v>
      </c>
      <c r="BI20" s="14">
        <v>1.6939953487689199E-2</v>
      </c>
      <c r="BJ20" s="14">
        <v>0</v>
      </c>
      <c r="BK20" s="14"/>
      <c r="BL20" s="14">
        <v>2.39314775173654E-2</v>
      </c>
      <c r="BM20" s="14">
        <v>1.31840212037582E-2</v>
      </c>
      <c r="BN20" s="14">
        <v>2.5407537290683901E-2</v>
      </c>
      <c r="BO20" s="14">
        <v>0</v>
      </c>
      <c r="BP20" s="14">
        <v>0</v>
      </c>
      <c r="BQ20" s="14"/>
      <c r="BR20" s="14">
        <v>3.0365050057778301E-2</v>
      </c>
      <c r="BS20" s="14">
        <v>4.9471338431213204E-3</v>
      </c>
      <c r="BT20" s="14">
        <v>3.0264278174068002E-2</v>
      </c>
    </row>
    <row r="21" spans="2:72" ht="30" x14ac:dyDescent="0.25">
      <c r="B21" s="15" t="s">
        <v>199</v>
      </c>
      <c r="C21" s="14">
        <v>0.15418062277556999</v>
      </c>
      <c r="D21" s="14">
        <v>0.13919970014708499</v>
      </c>
      <c r="E21" s="14">
        <v>0.163984050930224</v>
      </c>
      <c r="F21" s="14"/>
      <c r="G21" s="14">
        <v>9.9556019905143095E-2</v>
      </c>
      <c r="H21" s="14">
        <v>0.126040505390139</v>
      </c>
      <c r="I21" s="14">
        <v>0.19745407604024401</v>
      </c>
      <c r="J21" s="14">
        <v>0.11328262653559</v>
      </c>
      <c r="K21" s="14">
        <v>0.27266992405067098</v>
      </c>
      <c r="L21" s="14">
        <v>0.14098743896980601</v>
      </c>
      <c r="M21" s="14"/>
      <c r="N21" s="14">
        <v>0.106625866080263</v>
      </c>
      <c r="O21" s="14">
        <v>0.123868665823229</v>
      </c>
      <c r="P21" s="14">
        <v>0.16904297086749701</v>
      </c>
      <c r="Q21" s="14">
        <v>0.24522868262896</v>
      </c>
      <c r="R21" s="14"/>
      <c r="S21" s="14">
        <v>0.21627201264721699</v>
      </c>
      <c r="T21" s="14">
        <v>0.136308308534663</v>
      </c>
      <c r="U21" s="14">
        <v>6.4538850587946603E-2</v>
      </c>
      <c r="V21" s="14">
        <v>9.96844889121275E-2</v>
      </c>
      <c r="W21" s="14">
        <v>0.14481356862445999</v>
      </c>
      <c r="X21" s="14">
        <v>0.28648103510145601</v>
      </c>
      <c r="Y21" s="14">
        <v>0.16766832483814301</v>
      </c>
      <c r="Z21" s="14">
        <v>0.17785222305225201</v>
      </c>
      <c r="AA21" s="14">
        <v>0.12512292128021099</v>
      </c>
      <c r="AB21" s="14">
        <v>0.14766285131359599</v>
      </c>
      <c r="AC21" s="14">
        <v>8.1602117788365305E-2</v>
      </c>
      <c r="AD21" s="14">
        <v>0.15159378295008799</v>
      </c>
      <c r="AE21" s="14"/>
      <c r="AF21" s="14">
        <v>0.41251899750154403</v>
      </c>
      <c r="AG21" s="14">
        <v>0.21768157534810501</v>
      </c>
      <c r="AH21" s="14">
        <v>0.20953332525728599</v>
      </c>
      <c r="AI21" s="14">
        <v>0.100283389611622</v>
      </c>
      <c r="AJ21" s="14">
        <v>0.184368735028235</v>
      </c>
      <c r="AK21" s="14">
        <v>0.14798837871686399</v>
      </c>
      <c r="AL21" s="14">
        <v>0.15150431688355301</v>
      </c>
      <c r="AM21" s="14">
        <v>0.31400671979543798</v>
      </c>
      <c r="AN21" s="14">
        <v>0.12708177933002901</v>
      </c>
      <c r="AO21" s="14">
        <v>8.3595484976821205E-2</v>
      </c>
      <c r="AP21" s="14">
        <v>0.115187819812231</v>
      </c>
      <c r="AQ21" s="14">
        <v>8.1395467390149995E-2</v>
      </c>
      <c r="AR21" s="14">
        <v>0.12963583670159101</v>
      </c>
      <c r="AS21" s="14">
        <v>0.246131488732933</v>
      </c>
      <c r="AT21" s="14">
        <v>0.20227880822051</v>
      </c>
      <c r="AU21" s="14">
        <v>0.19197696778010001</v>
      </c>
      <c r="AV21" s="14"/>
      <c r="AW21" s="14">
        <v>0.18604636608382699</v>
      </c>
      <c r="AX21" s="14">
        <v>0.11037763150893</v>
      </c>
      <c r="AY21" s="14"/>
      <c r="AZ21" s="14">
        <v>0.13717993220458199</v>
      </c>
      <c r="BA21" s="14">
        <v>0.119881148324119</v>
      </c>
      <c r="BB21" s="14" t="s">
        <v>98</v>
      </c>
      <c r="BC21" s="14">
        <v>0.367815327642875</v>
      </c>
      <c r="BD21" s="14">
        <v>0.155464112886776</v>
      </c>
      <c r="BE21" s="14">
        <v>0.14814705443885601</v>
      </c>
      <c r="BF21" s="14">
        <v>0.378323828671143</v>
      </c>
      <c r="BG21" s="14"/>
      <c r="BH21" s="14">
        <v>0.181463831333949</v>
      </c>
      <c r="BI21" s="14">
        <v>0.122614352892863</v>
      </c>
      <c r="BJ21" s="14">
        <v>0.187174577440122</v>
      </c>
      <c r="BK21" s="14"/>
      <c r="BL21" s="14">
        <v>0.16003996369232601</v>
      </c>
      <c r="BM21" s="14">
        <v>0.175817316931803</v>
      </c>
      <c r="BN21" s="14">
        <v>2.07709550697978E-2</v>
      </c>
      <c r="BO21" s="14">
        <v>0</v>
      </c>
      <c r="BP21" s="14">
        <v>0.17798947738144599</v>
      </c>
      <c r="BQ21" s="14"/>
      <c r="BR21" s="14">
        <v>9.4142247286125705E-2</v>
      </c>
      <c r="BS21" s="14">
        <v>0.163256901692824</v>
      </c>
      <c r="BT21" s="14">
        <v>0.103798278366268</v>
      </c>
    </row>
    <row r="22" spans="2:72" x14ac:dyDescent="0.25">
      <c r="B22" s="15" t="s">
        <v>92</v>
      </c>
      <c r="C22" s="20">
        <v>0.14161875257894499</v>
      </c>
      <c r="D22" s="20">
        <v>0.13683112195407601</v>
      </c>
      <c r="E22" s="20">
        <v>0.14609107305737501</v>
      </c>
      <c r="F22" s="20"/>
      <c r="G22" s="20">
        <v>0.120598129860241</v>
      </c>
      <c r="H22" s="20">
        <v>9.27058677737988E-2</v>
      </c>
      <c r="I22" s="20">
        <v>0.107356469707622</v>
      </c>
      <c r="J22" s="20">
        <v>0.14871735630258101</v>
      </c>
      <c r="K22" s="20">
        <v>0.186489799783813</v>
      </c>
      <c r="L22" s="20">
        <v>0.34165603864282901</v>
      </c>
      <c r="M22" s="20"/>
      <c r="N22" s="20">
        <v>0.13158575843304399</v>
      </c>
      <c r="O22" s="20">
        <v>0.147142677934614</v>
      </c>
      <c r="P22" s="20">
        <v>0.14719035749673401</v>
      </c>
      <c r="Q22" s="20">
        <v>0.14739518799284301</v>
      </c>
      <c r="R22" s="20"/>
      <c r="S22" s="20">
        <v>5.6412268254053002E-2</v>
      </c>
      <c r="T22" s="20">
        <v>8.1240397563861505E-2</v>
      </c>
      <c r="U22" s="20">
        <v>0.169125596273007</v>
      </c>
      <c r="V22" s="20">
        <v>0.166717105141067</v>
      </c>
      <c r="W22" s="20">
        <v>0.20193629795366699</v>
      </c>
      <c r="X22" s="20">
        <v>0.17616796223307499</v>
      </c>
      <c r="Y22" s="20">
        <v>0.15696573988405599</v>
      </c>
      <c r="Z22" s="20">
        <v>0.123156545298393</v>
      </c>
      <c r="AA22" s="20">
        <v>0.193309068744485</v>
      </c>
      <c r="AB22" s="20">
        <v>8.1119112405936902E-2</v>
      </c>
      <c r="AC22" s="20">
        <v>0.14189988182528099</v>
      </c>
      <c r="AD22" s="20">
        <v>0.34312905642135999</v>
      </c>
      <c r="AE22" s="20"/>
      <c r="AF22" s="20">
        <v>0.58748100249845603</v>
      </c>
      <c r="AG22" s="20">
        <v>0.11440255113098</v>
      </c>
      <c r="AH22" s="20">
        <v>0.14954524919874199</v>
      </c>
      <c r="AI22" s="20">
        <v>0.16477144570372501</v>
      </c>
      <c r="AJ22" s="20">
        <v>0.13355509395073001</v>
      </c>
      <c r="AK22" s="20">
        <v>0.13000398244065101</v>
      </c>
      <c r="AL22" s="20">
        <v>5.1592375768469603E-2</v>
      </c>
      <c r="AM22" s="20">
        <v>6.6131153329790304E-2</v>
      </c>
      <c r="AN22" s="20">
        <v>8.1358034492015993E-2</v>
      </c>
      <c r="AO22" s="20">
        <v>0.228787204202379</v>
      </c>
      <c r="AP22" s="20">
        <v>0.17934606779662399</v>
      </c>
      <c r="AQ22" s="20">
        <v>0.183435056665882</v>
      </c>
      <c r="AR22" s="20">
        <v>3.5497044664393899E-2</v>
      </c>
      <c r="AS22" s="20">
        <v>0.14537914108467001</v>
      </c>
      <c r="AT22" s="20">
        <v>5.4670081681371399E-2</v>
      </c>
      <c r="AU22" s="20">
        <v>0.164691743078652</v>
      </c>
      <c r="AV22" s="20"/>
      <c r="AW22" s="20">
        <v>0.133102066119277</v>
      </c>
      <c r="AX22" s="20">
        <v>0.15332588079512199</v>
      </c>
      <c r="AY22" s="20"/>
      <c r="AZ22" s="20">
        <v>0.20532493699587201</v>
      </c>
      <c r="BA22" s="20">
        <v>0.135159730654584</v>
      </c>
      <c r="BB22" s="20" t="s">
        <v>98</v>
      </c>
      <c r="BC22" s="20">
        <v>3.4785252725214801E-2</v>
      </c>
      <c r="BD22" s="20">
        <v>9.9161032147386405E-2</v>
      </c>
      <c r="BE22" s="20">
        <v>0.13413663351873301</v>
      </c>
      <c r="BF22" s="20">
        <v>0</v>
      </c>
      <c r="BG22" s="20"/>
      <c r="BH22" s="20">
        <v>0.15595036253208999</v>
      </c>
      <c r="BI22" s="20">
        <v>0.10365375985677699</v>
      </c>
      <c r="BJ22" s="20">
        <v>0.219976229694335</v>
      </c>
      <c r="BK22" s="20"/>
      <c r="BL22" s="20">
        <v>0.14770927999831501</v>
      </c>
      <c r="BM22" s="20">
        <v>7.6224007757394296E-2</v>
      </c>
      <c r="BN22" s="20">
        <v>0.15107868322933601</v>
      </c>
      <c r="BO22" s="20">
        <v>0</v>
      </c>
      <c r="BP22" s="20">
        <v>0.25714422464653502</v>
      </c>
      <c r="BQ22" s="20"/>
      <c r="BR22" s="20">
        <v>0.19006961211901999</v>
      </c>
      <c r="BS22" s="20">
        <v>7.4658697395155502E-2</v>
      </c>
      <c r="BT22" s="20">
        <v>0.12463548336604</v>
      </c>
    </row>
    <row r="23" spans="2:72" x14ac:dyDescent="0.25">
      <c r="B23" s="16" t="s">
        <v>203</v>
      </c>
    </row>
    <row r="24" spans="2:72" x14ac:dyDescent="0.25">
      <c r="B24" t="s">
        <v>94</v>
      </c>
    </row>
    <row r="25" spans="2:72" x14ac:dyDescent="0.25">
      <c r="B25" t="s">
        <v>95</v>
      </c>
    </row>
    <row r="27" spans="2:72" x14ac:dyDescent="0.25">
      <c r="B27"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BT18"/>
  <sheetViews>
    <sheetView showGridLines="0" topLeftCell="A4" workbookViewId="0">
      <pane xSplit="2" topLeftCell="J1" activePane="topRight" state="frozen"/>
      <selection pane="topRight" activeCell="B11" sqref="B1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208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1278</v>
      </c>
      <c r="D7" s="10">
        <v>635</v>
      </c>
      <c r="E7" s="10">
        <v>642</v>
      </c>
      <c r="F7" s="10"/>
      <c r="G7" s="10">
        <v>107</v>
      </c>
      <c r="H7" s="10">
        <v>140</v>
      </c>
      <c r="I7" s="10">
        <v>223</v>
      </c>
      <c r="J7" s="10">
        <v>221</v>
      </c>
      <c r="K7" s="10">
        <v>238</v>
      </c>
      <c r="L7" s="10">
        <v>349</v>
      </c>
      <c r="M7" s="10"/>
      <c r="N7" s="10">
        <v>464</v>
      </c>
      <c r="O7" s="10">
        <v>365</v>
      </c>
      <c r="P7" s="10">
        <v>246</v>
      </c>
      <c r="Q7" s="10">
        <v>198</v>
      </c>
      <c r="R7" s="10"/>
      <c r="S7" s="10">
        <v>113</v>
      </c>
      <c r="T7" s="10">
        <v>195</v>
      </c>
      <c r="U7" s="10">
        <v>118</v>
      </c>
      <c r="V7" s="10">
        <v>116</v>
      </c>
      <c r="W7" s="10">
        <v>104</v>
      </c>
      <c r="X7" s="10">
        <v>110</v>
      </c>
      <c r="Y7" s="10">
        <v>124</v>
      </c>
      <c r="Z7" s="10">
        <v>57</v>
      </c>
      <c r="AA7" s="10">
        <v>146</v>
      </c>
      <c r="AB7" s="10">
        <v>102</v>
      </c>
      <c r="AC7" s="10">
        <v>65</v>
      </c>
      <c r="AD7" s="10">
        <v>28</v>
      </c>
      <c r="AE7" s="10"/>
      <c r="AF7" s="10">
        <v>6</v>
      </c>
      <c r="AG7" s="10">
        <v>41</v>
      </c>
      <c r="AH7" s="10">
        <v>75</v>
      </c>
      <c r="AI7" s="10">
        <v>93</v>
      </c>
      <c r="AJ7" s="10">
        <v>108</v>
      </c>
      <c r="AK7" s="10">
        <v>116</v>
      </c>
      <c r="AL7" s="10">
        <v>110</v>
      </c>
      <c r="AM7" s="10">
        <v>99</v>
      </c>
      <c r="AN7" s="10">
        <v>104</v>
      </c>
      <c r="AO7" s="10">
        <v>70</v>
      </c>
      <c r="AP7" s="10">
        <v>121</v>
      </c>
      <c r="AQ7" s="10">
        <v>91</v>
      </c>
      <c r="AR7" s="10">
        <v>54</v>
      </c>
      <c r="AS7" s="10">
        <v>29</v>
      </c>
      <c r="AT7" s="10">
        <v>36</v>
      </c>
      <c r="AU7" s="10">
        <v>57</v>
      </c>
      <c r="AV7" s="10"/>
      <c r="AW7" s="10">
        <v>820</v>
      </c>
      <c r="AX7" s="10">
        <v>458</v>
      </c>
      <c r="AY7" s="10"/>
      <c r="AZ7" s="10">
        <v>713</v>
      </c>
      <c r="BA7" s="10">
        <v>565</v>
      </c>
      <c r="BB7" s="10" t="s">
        <v>97</v>
      </c>
      <c r="BC7" s="10" t="s">
        <v>97</v>
      </c>
      <c r="BD7" s="10" t="s">
        <v>97</v>
      </c>
      <c r="BE7" s="10" t="s">
        <v>97</v>
      </c>
      <c r="BF7" s="10" t="s">
        <v>97</v>
      </c>
      <c r="BG7" s="10"/>
      <c r="BH7" s="10">
        <v>527</v>
      </c>
      <c r="BI7" s="10">
        <v>597</v>
      </c>
      <c r="BJ7" s="10">
        <v>90</v>
      </c>
      <c r="BK7" s="10"/>
      <c r="BL7" s="10">
        <v>544</v>
      </c>
      <c r="BM7" s="10">
        <v>349</v>
      </c>
      <c r="BN7" s="10">
        <v>117</v>
      </c>
      <c r="BO7" s="10">
        <v>20</v>
      </c>
      <c r="BP7" s="10">
        <v>97</v>
      </c>
      <c r="BQ7" s="10"/>
      <c r="BR7" s="10">
        <v>275</v>
      </c>
      <c r="BS7" s="10">
        <v>482</v>
      </c>
      <c r="BT7" s="10">
        <v>92</v>
      </c>
    </row>
    <row r="8" spans="2:72" ht="30" customHeight="1" x14ac:dyDescent="0.25">
      <c r="B8" s="11" t="s">
        <v>19</v>
      </c>
      <c r="C8" s="11">
        <v>1249</v>
      </c>
      <c r="D8" s="11">
        <v>624</v>
      </c>
      <c r="E8" s="11">
        <v>624</v>
      </c>
      <c r="F8" s="11"/>
      <c r="G8" s="11">
        <v>102</v>
      </c>
      <c r="H8" s="11">
        <v>158</v>
      </c>
      <c r="I8" s="11">
        <v>208</v>
      </c>
      <c r="J8" s="11">
        <v>213</v>
      </c>
      <c r="K8" s="11">
        <v>226</v>
      </c>
      <c r="L8" s="11">
        <v>343</v>
      </c>
      <c r="M8" s="11"/>
      <c r="N8" s="11">
        <v>412</v>
      </c>
      <c r="O8" s="11">
        <v>326</v>
      </c>
      <c r="P8" s="11">
        <v>286</v>
      </c>
      <c r="Q8" s="11">
        <v>220</v>
      </c>
      <c r="R8" s="11"/>
      <c r="S8" s="11">
        <v>140</v>
      </c>
      <c r="T8" s="11">
        <v>173</v>
      </c>
      <c r="U8" s="11">
        <v>105</v>
      </c>
      <c r="V8" s="11">
        <v>110</v>
      </c>
      <c r="W8" s="11">
        <v>97</v>
      </c>
      <c r="X8" s="11">
        <v>112</v>
      </c>
      <c r="Y8" s="11">
        <v>113</v>
      </c>
      <c r="Z8" s="11">
        <v>52</v>
      </c>
      <c r="AA8" s="11">
        <v>131</v>
      </c>
      <c r="AB8" s="11">
        <v>113</v>
      </c>
      <c r="AC8" s="11">
        <v>64</v>
      </c>
      <c r="AD8" s="11">
        <v>39</v>
      </c>
      <c r="AE8" s="11"/>
      <c r="AF8" s="11">
        <v>6</v>
      </c>
      <c r="AG8" s="11">
        <v>42</v>
      </c>
      <c r="AH8" s="11">
        <v>76</v>
      </c>
      <c r="AI8" s="11">
        <v>92</v>
      </c>
      <c r="AJ8" s="11">
        <v>108</v>
      </c>
      <c r="AK8" s="11">
        <v>115</v>
      </c>
      <c r="AL8" s="11">
        <v>110</v>
      </c>
      <c r="AM8" s="11">
        <v>99</v>
      </c>
      <c r="AN8" s="11">
        <v>101</v>
      </c>
      <c r="AO8" s="11">
        <v>66</v>
      </c>
      <c r="AP8" s="11">
        <v>116</v>
      </c>
      <c r="AQ8" s="11">
        <v>86</v>
      </c>
      <c r="AR8" s="11">
        <v>51</v>
      </c>
      <c r="AS8" s="11">
        <v>27</v>
      </c>
      <c r="AT8" s="11">
        <v>36</v>
      </c>
      <c r="AU8" s="11">
        <v>53</v>
      </c>
      <c r="AV8" s="11"/>
      <c r="AW8" s="11">
        <v>801</v>
      </c>
      <c r="AX8" s="11">
        <v>447</v>
      </c>
      <c r="AY8" s="11"/>
      <c r="AZ8" s="11">
        <v>695</v>
      </c>
      <c r="BA8" s="11">
        <v>554</v>
      </c>
      <c r="BB8" s="11" t="s">
        <v>97</v>
      </c>
      <c r="BC8" s="11" t="s">
        <v>97</v>
      </c>
      <c r="BD8" s="11" t="s">
        <v>97</v>
      </c>
      <c r="BE8" s="11" t="s">
        <v>97</v>
      </c>
      <c r="BF8" s="11" t="s">
        <v>97</v>
      </c>
      <c r="BG8" s="11"/>
      <c r="BH8" s="11">
        <v>520</v>
      </c>
      <c r="BI8" s="11">
        <v>577</v>
      </c>
      <c r="BJ8" s="11">
        <v>91</v>
      </c>
      <c r="BK8" s="11"/>
      <c r="BL8" s="11">
        <v>517</v>
      </c>
      <c r="BM8" s="11">
        <v>344</v>
      </c>
      <c r="BN8" s="11">
        <v>110</v>
      </c>
      <c r="BO8" s="11">
        <v>21</v>
      </c>
      <c r="BP8" s="11">
        <v>100</v>
      </c>
      <c r="BQ8" s="11"/>
      <c r="BR8" s="11">
        <v>264</v>
      </c>
      <c r="BS8" s="11">
        <v>474</v>
      </c>
      <c r="BT8" s="11">
        <v>85</v>
      </c>
    </row>
    <row r="9" spans="2:72" ht="45" x14ac:dyDescent="0.25">
      <c r="B9" s="15" t="s">
        <v>204</v>
      </c>
      <c r="C9" s="14">
        <v>0.123633831393727</v>
      </c>
      <c r="D9" s="14">
        <v>0.13490084123322699</v>
      </c>
      <c r="E9" s="14">
        <v>0.112519635519347</v>
      </c>
      <c r="F9" s="14"/>
      <c r="G9" s="14">
        <v>0.14314212989563899</v>
      </c>
      <c r="H9" s="14">
        <v>0.27124459973399601</v>
      </c>
      <c r="I9" s="14">
        <v>0.12682708222240899</v>
      </c>
      <c r="J9" s="14">
        <v>0.12256583137916401</v>
      </c>
      <c r="K9" s="14">
        <v>7.7659256163916501E-2</v>
      </c>
      <c r="L9" s="14">
        <v>7.8892020119484305E-2</v>
      </c>
      <c r="M9" s="14"/>
      <c r="N9" s="14">
        <v>0.14209196968506199</v>
      </c>
      <c r="O9" s="14">
        <v>0.121957311199129</v>
      </c>
      <c r="P9" s="14">
        <v>0.112993279516081</v>
      </c>
      <c r="Q9" s="14">
        <v>0.10813207531520699</v>
      </c>
      <c r="R9" s="14"/>
      <c r="S9" s="14">
        <v>0.23510555338004299</v>
      </c>
      <c r="T9" s="14">
        <v>0.138569211155049</v>
      </c>
      <c r="U9" s="14">
        <v>0.118779650327642</v>
      </c>
      <c r="V9" s="14">
        <v>0.12757019501893299</v>
      </c>
      <c r="W9" s="14">
        <v>0.107019391708811</v>
      </c>
      <c r="X9" s="14">
        <v>5.5927541469734297E-2</v>
      </c>
      <c r="Y9" s="14">
        <v>0.12956506082875499</v>
      </c>
      <c r="Z9" s="14">
        <v>8.92757737350207E-2</v>
      </c>
      <c r="AA9" s="14">
        <v>9.0376672221109497E-2</v>
      </c>
      <c r="AB9" s="14">
        <v>8.1730487820838693E-2</v>
      </c>
      <c r="AC9" s="14">
        <v>0.10825665475542</v>
      </c>
      <c r="AD9" s="14">
        <v>0.180960019109599</v>
      </c>
      <c r="AE9" s="14"/>
      <c r="AF9" s="14">
        <v>0.36996559853097999</v>
      </c>
      <c r="AG9" s="14">
        <v>5.5524820001350901E-2</v>
      </c>
      <c r="AH9" s="14">
        <v>9.4952179622258506E-2</v>
      </c>
      <c r="AI9" s="14">
        <v>0.122736678538234</v>
      </c>
      <c r="AJ9" s="14">
        <v>8.6421427158633699E-2</v>
      </c>
      <c r="AK9" s="14">
        <v>0.108711779467623</v>
      </c>
      <c r="AL9" s="14">
        <v>0.12574773493720501</v>
      </c>
      <c r="AM9" s="14">
        <v>0.15241605069529601</v>
      </c>
      <c r="AN9" s="14">
        <v>0.15493247555845699</v>
      </c>
      <c r="AO9" s="14">
        <v>0.10341997625994501</v>
      </c>
      <c r="AP9" s="14">
        <v>0.114817121673641</v>
      </c>
      <c r="AQ9" s="14">
        <v>0.160465060475382</v>
      </c>
      <c r="AR9" s="14">
        <v>0.104715085074631</v>
      </c>
      <c r="AS9" s="14">
        <v>0.113047583785121</v>
      </c>
      <c r="AT9" s="14">
        <v>9.6750187106105306E-2</v>
      </c>
      <c r="AU9" s="14">
        <v>0.20886553002547101</v>
      </c>
      <c r="AV9" s="14"/>
      <c r="AW9" s="14">
        <v>9.5966920893672397E-2</v>
      </c>
      <c r="AX9" s="14">
        <v>0.17319826601282201</v>
      </c>
      <c r="AY9" s="14"/>
      <c r="AZ9" s="14">
        <v>9.0816117906199201E-2</v>
      </c>
      <c r="BA9" s="14">
        <v>0.16483538473937701</v>
      </c>
      <c r="BB9" s="14" t="s">
        <v>98</v>
      </c>
      <c r="BC9" s="14" t="s">
        <v>98</v>
      </c>
      <c r="BD9" s="14" t="s">
        <v>98</v>
      </c>
      <c r="BE9" s="14" t="s">
        <v>98</v>
      </c>
      <c r="BF9" s="14" t="s">
        <v>98</v>
      </c>
      <c r="BG9" s="14"/>
      <c r="BH9" s="14">
        <v>0.12669506700720701</v>
      </c>
      <c r="BI9" s="14">
        <v>0.119540970088652</v>
      </c>
      <c r="BJ9" s="14">
        <v>0.15034213448390099</v>
      </c>
      <c r="BK9" s="14"/>
      <c r="BL9" s="14">
        <v>0.12886478775507301</v>
      </c>
      <c r="BM9" s="14">
        <v>0.11281109296943601</v>
      </c>
      <c r="BN9" s="14">
        <v>9.9140155322971005E-2</v>
      </c>
      <c r="BO9" s="14">
        <v>0.120376999913327</v>
      </c>
      <c r="BP9" s="14">
        <v>0.15931569912454699</v>
      </c>
      <c r="BQ9" s="14"/>
      <c r="BR9" s="14">
        <v>0.14160254411529999</v>
      </c>
      <c r="BS9" s="14">
        <v>0.112130103173448</v>
      </c>
      <c r="BT9" s="14">
        <v>0.144721591665215</v>
      </c>
    </row>
    <row r="10" spans="2:72" ht="45" x14ac:dyDescent="0.25">
      <c r="B10" s="15" t="s">
        <v>205</v>
      </c>
      <c r="C10" s="14">
        <v>0.133743050317881</v>
      </c>
      <c r="D10" s="14">
        <v>0.13324941282950101</v>
      </c>
      <c r="E10" s="14">
        <v>0.13440483052827201</v>
      </c>
      <c r="F10" s="14"/>
      <c r="G10" s="14">
        <v>0.111173811372521</v>
      </c>
      <c r="H10" s="14">
        <v>0.198764703652829</v>
      </c>
      <c r="I10" s="14">
        <v>0.197237615532698</v>
      </c>
      <c r="J10" s="14">
        <v>0.15224420562004801</v>
      </c>
      <c r="K10" s="14">
        <v>0.119973012237542</v>
      </c>
      <c r="L10" s="14">
        <v>6.9570154621200503E-2</v>
      </c>
      <c r="M10" s="14"/>
      <c r="N10" s="14">
        <v>0.123016564088469</v>
      </c>
      <c r="O10" s="14">
        <v>0.144285172910773</v>
      </c>
      <c r="P10" s="14">
        <v>0.16813951443036601</v>
      </c>
      <c r="Q10" s="14">
        <v>9.64237536409807E-2</v>
      </c>
      <c r="R10" s="14"/>
      <c r="S10" s="14">
        <v>0.17379912158830399</v>
      </c>
      <c r="T10" s="14">
        <v>0.11542397008701499</v>
      </c>
      <c r="U10" s="14">
        <v>0.12046116725372399</v>
      </c>
      <c r="V10" s="14">
        <v>8.32663474105029E-2</v>
      </c>
      <c r="W10" s="14">
        <v>0.132328880245661</v>
      </c>
      <c r="X10" s="14">
        <v>0.17687475519944701</v>
      </c>
      <c r="Y10" s="14">
        <v>0.11405975585438401</v>
      </c>
      <c r="Z10" s="14">
        <v>0.109849176572145</v>
      </c>
      <c r="AA10" s="14">
        <v>0.16906197780174601</v>
      </c>
      <c r="AB10" s="14">
        <v>0.138252654236388</v>
      </c>
      <c r="AC10" s="14">
        <v>9.9814997473524805E-2</v>
      </c>
      <c r="AD10" s="14">
        <v>0.142057827865051</v>
      </c>
      <c r="AE10" s="14"/>
      <c r="AF10" s="14">
        <v>0</v>
      </c>
      <c r="AG10" s="14">
        <v>9.8863103531039401E-2</v>
      </c>
      <c r="AH10" s="14">
        <v>6.6254074835866594E-2</v>
      </c>
      <c r="AI10" s="14">
        <v>8.9248925359374107E-2</v>
      </c>
      <c r="AJ10" s="14">
        <v>0.181538262276353</v>
      </c>
      <c r="AK10" s="14">
        <v>0.15452214048308899</v>
      </c>
      <c r="AL10" s="14">
        <v>0.16704466635684301</v>
      </c>
      <c r="AM10" s="14">
        <v>0.12578150413486899</v>
      </c>
      <c r="AN10" s="14">
        <v>0.13984068502982699</v>
      </c>
      <c r="AO10" s="14">
        <v>0.140036206644853</v>
      </c>
      <c r="AP10" s="14">
        <v>0.179838245741163</v>
      </c>
      <c r="AQ10" s="14">
        <v>9.1256547674691699E-2</v>
      </c>
      <c r="AR10" s="14">
        <v>0.178210649941281</v>
      </c>
      <c r="AS10" s="14">
        <v>0.16567851907714001</v>
      </c>
      <c r="AT10" s="14">
        <v>0.19594956068528499</v>
      </c>
      <c r="AU10" s="14">
        <v>0.14011672248228499</v>
      </c>
      <c r="AV10" s="14"/>
      <c r="AW10" s="14">
        <v>0.14002318683847001</v>
      </c>
      <c r="AX10" s="14">
        <v>0.122492375401609</v>
      </c>
      <c r="AY10" s="14"/>
      <c r="AZ10" s="14">
        <v>9.1857336257757494E-2</v>
      </c>
      <c r="BA10" s="14">
        <v>0.186329178322341</v>
      </c>
      <c r="BB10" s="14" t="s">
        <v>98</v>
      </c>
      <c r="BC10" s="14" t="s">
        <v>98</v>
      </c>
      <c r="BD10" s="14" t="s">
        <v>98</v>
      </c>
      <c r="BE10" s="14" t="s">
        <v>98</v>
      </c>
      <c r="BF10" s="14" t="s">
        <v>98</v>
      </c>
      <c r="BG10" s="14"/>
      <c r="BH10" s="14">
        <v>0.10236046665130399</v>
      </c>
      <c r="BI10" s="14">
        <v>0.16444543237734</v>
      </c>
      <c r="BJ10" s="14">
        <v>0.13203083180403699</v>
      </c>
      <c r="BK10" s="14"/>
      <c r="BL10" s="14">
        <v>0.101733966880016</v>
      </c>
      <c r="BM10" s="14">
        <v>0.21017554888148901</v>
      </c>
      <c r="BN10" s="14">
        <v>0.124035787137909</v>
      </c>
      <c r="BO10" s="14">
        <v>0.15036153673161601</v>
      </c>
      <c r="BP10" s="14">
        <v>0.13670518540281301</v>
      </c>
      <c r="BQ10" s="14"/>
      <c r="BR10" s="14">
        <v>9.8096860369758898E-2</v>
      </c>
      <c r="BS10" s="14">
        <v>0.179315504535495</v>
      </c>
      <c r="BT10" s="14">
        <v>0.146478349709151</v>
      </c>
    </row>
    <row r="11" spans="2:72" ht="45" x14ac:dyDescent="0.25">
      <c r="B11" s="15" t="s">
        <v>206</v>
      </c>
      <c r="C11" s="14">
        <v>0.41377723842272202</v>
      </c>
      <c r="D11" s="14">
        <v>0.42041983470040301</v>
      </c>
      <c r="E11" s="14">
        <v>0.40765302045240898</v>
      </c>
      <c r="F11" s="14"/>
      <c r="G11" s="14">
        <v>0.446645323036373</v>
      </c>
      <c r="H11" s="14">
        <v>0.281721347384981</v>
      </c>
      <c r="I11" s="14">
        <v>0.35970922518904502</v>
      </c>
      <c r="J11" s="14">
        <v>0.40660082739803299</v>
      </c>
      <c r="K11" s="14">
        <v>0.39869157727679899</v>
      </c>
      <c r="L11" s="14">
        <v>0.51206793870201595</v>
      </c>
      <c r="M11" s="14"/>
      <c r="N11" s="14">
        <v>0.43404528189119501</v>
      </c>
      <c r="O11" s="14">
        <v>0.393499278808082</v>
      </c>
      <c r="P11" s="14">
        <v>0.42339911598213198</v>
      </c>
      <c r="Q11" s="14">
        <v>0.39713879783487599</v>
      </c>
      <c r="R11" s="14"/>
      <c r="S11" s="14">
        <v>0.373111810958629</v>
      </c>
      <c r="T11" s="14">
        <v>0.45320195777563299</v>
      </c>
      <c r="U11" s="14">
        <v>0.36046368585848898</v>
      </c>
      <c r="V11" s="14">
        <v>0.40080690719708301</v>
      </c>
      <c r="W11" s="14">
        <v>0.48678372437033501</v>
      </c>
      <c r="X11" s="14">
        <v>0.45542876892420298</v>
      </c>
      <c r="Y11" s="14">
        <v>0.41182847220772301</v>
      </c>
      <c r="Z11" s="14">
        <v>0.44512501359069401</v>
      </c>
      <c r="AA11" s="14">
        <v>0.36837674433533801</v>
      </c>
      <c r="AB11" s="14">
        <v>0.43536036216706397</v>
      </c>
      <c r="AC11" s="14">
        <v>0.413705162086977</v>
      </c>
      <c r="AD11" s="14">
        <v>0.31922817850810498</v>
      </c>
      <c r="AE11" s="14"/>
      <c r="AF11" s="14">
        <v>0.12896379429737101</v>
      </c>
      <c r="AG11" s="14">
        <v>0.53017096397638197</v>
      </c>
      <c r="AH11" s="14">
        <v>0.48742130178734799</v>
      </c>
      <c r="AI11" s="14">
        <v>0.41644450948006301</v>
      </c>
      <c r="AJ11" s="14">
        <v>0.39666539696499398</v>
      </c>
      <c r="AK11" s="14">
        <v>0.39700404583021498</v>
      </c>
      <c r="AL11" s="14">
        <v>0.37897013076393099</v>
      </c>
      <c r="AM11" s="14">
        <v>0.36607076579061398</v>
      </c>
      <c r="AN11" s="14">
        <v>0.38866131194671599</v>
      </c>
      <c r="AO11" s="14">
        <v>0.43725400014377303</v>
      </c>
      <c r="AP11" s="14">
        <v>0.38606195121493903</v>
      </c>
      <c r="AQ11" s="14">
        <v>0.38630871312272602</v>
      </c>
      <c r="AR11" s="14">
        <v>0.43286008996589598</v>
      </c>
      <c r="AS11" s="14">
        <v>0.48241156159186099</v>
      </c>
      <c r="AT11" s="14">
        <v>0.41221330325641797</v>
      </c>
      <c r="AU11" s="14">
        <v>0.40401721725311401</v>
      </c>
      <c r="AV11" s="14"/>
      <c r="AW11" s="14">
        <v>0.429730881555414</v>
      </c>
      <c r="AX11" s="14">
        <v>0.38519676855113499</v>
      </c>
      <c r="AY11" s="14"/>
      <c r="AZ11" s="14">
        <v>0.47371781053269402</v>
      </c>
      <c r="BA11" s="14">
        <v>0.33852383357182197</v>
      </c>
      <c r="BB11" s="14" t="s">
        <v>98</v>
      </c>
      <c r="BC11" s="14" t="s">
        <v>98</v>
      </c>
      <c r="BD11" s="14" t="s">
        <v>98</v>
      </c>
      <c r="BE11" s="14" t="s">
        <v>98</v>
      </c>
      <c r="BF11" s="14" t="s">
        <v>98</v>
      </c>
      <c r="BG11" s="14"/>
      <c r="BH11" s="14">
        <v>0.46146912861006001</v>
      </c>
      <c r="BI11" s="14">
        <v>0.36260869273549201</v>
      </c>
      <c r="BJ11" s="14">
        <v>0.48615591655849</v>
      </c>
      <c r="BK11" s="14"/>
      <c r="BL11" s="14">
        <v>0.47301448362322901</v>
      </c>
      <c r="BM11" s="14">
        <v>0.31897652633026502</v>
      </c>
      <c r="BN11" s="14">
        <v>0.46277883491632799</v>
      </c>
      <c r="BO11" s="14">
        <v>0.45035804721885297</v>
      </c>
      <c r="BP11" s="14">
        <v>0.40539959187007302</v>
      </c>
      <c r="BQ11" s="14"/>
      <c r="BR11" s="14">
        <v>0.509145108155036</v>
      </c>
      <c r="BS11" s="14">
        <v>0.32309876020281703</v>
      </c>
      <c r="BT11" s="14">
        <v>0.472530707115839</v>
      </c>
    </row>
    <row r="12" spans="2:72" ht="30" x14ac:dyDescent="0.25">
      <c r="B12" s="15" t="s">
        <v>207</v>
      </c>
      <c r="C12" s="14">
        <v>0.241479938730218</v>
      </c>
      <c r="D12" s="14">
        <v>0.227384596595956</v>
      </c>
      <c r="E12" s="14">
        <v>0.25588182139051502</v>
      </c>
      <c r="F12" s="14"/>
      <c r="G12" s="14">
        <v>7.7268253580027299E-2</v>
      </c>
      <c r="H12" s="14">
        <v>0.15728979034275101</v>
      </c>
      <c r="I12" s="14">
        <v>0.214019588429398</v>
      </c>
      <c r="J12" s="14">
        <v>0.25573013074031598</v>
      </c>
      <c r="K12" s="14">
        <v>0.32867039915607899</v>
      </c>
      <c r="L12" s="14">
        <v>0.27931884273308799</v>
      </c>
      <c r="M12" s="14"/>
      <c r="N12" s="14">
        <v>0.24811431224213801</v>
      </c>
      <c r="O12" s="14">
        <v>0.248501842320032</v>
      </c>
      <c r="P12" s="14">
        <v>0.21276480329886999</v>
      </c>
      <c r="Q12" s="14">
        <v>0.24855278756482099</v>
      </c>
      <c r="R12" s="14"/>
      <c r="S12" s="14">
        <v>0.147036361036013</v>
      </c>
      <c r="T12" s="14">
        <v>0.23789909366574399</v>
      </c>
      <c r="U12" s="14">
        <v>0.30968967762886801</v>
      </c>
      <c r="V12" s="14">
        <v>0.30005701660908102</v>
      </c>
      <c r="W12" s="14">
        <v>0.23410765573851899</v>
      </c>
      <c r="X12" s="14">
        <v>0.21690507527649999</v>
      </c>
      <c r="Y12" s="14">
        <v>0.22804538583895501</v>
      </c>
      <c r="Z12" s="14">
        <v>0.25369828832899299</v>
      </c>
      <c r="AA12" s="14">
        <v>0.297235567118322</v>
      </c>
      <c r="AB12" s="14">
        <v>0.19014353880998999</v>
      </c>
      <c r="AC12" s="14">
        <v>0.26039797976499202</v>
      </c>
      <c r="AD12" s="14">
        <v>0.28830963218774303</v>
      </c>
      <c r="AE12" s="14"/>
      <c r="AF12" s="14">
        <v>0.34140605554169501</v>
      </c>
      <c r="AG12" s="14">
        <v>0.205964362802107</v>
      </c>
      <c r="AH12" s="14">
        <v>0.267592716434157</v>
      </c>
      <c r="AI12" s="14">
        <v>0.22635843109547801</v>
      </c>
      <c r="AJ12" s="14">
        <v>0.20466213348207701</v>
      </c>
      <c r="AK12" s="14">
        <v>0.241141630123308</v>
      </c>
      <c r="AL12" s="14">
        <v>0.26314575884117702</v>
      </c>
      <c r="AM12" s="14">
        <v>0.281345083839312</v>
      </c>
      <c r="AN12" s="14">
        <v>0.246344804962076</v>
      </c>
      <c r="AO12" s="14">
        <v>0.24085094228681</v>
      </c>
      <c r="AP12" s="14">
        <v>0.258806908101822</v>
      </c>
      <c r="AQ12" s="14">
        <v>0.27320024499880402</v>
      </c>
      <c r="AR12" s="14">
        <v>0.20059844622700301</v>
      </c>
      <c r="AS12" s="14">
        <v>0.23886233554587799</v>
      </c>
      <c r="AT12" s="14">
        <v>0.26385101934798</v>
      </c>
      <c r="AU12" s="14">
        <v>0.20084957084836599</v>
      </c>
      <c r="AV12" s="14"/>
      <c r="AW12" s="14">
        <v>0.269526660618577</v>
      </c>
      <c r="AX12" s="14">
        <v>0.19123508347929499</v>
      </c>
      <c r="AY12" s="14"/>
      <c r="AZ12" s="14">
        <v>0.26187220573825798</v>
      </c>
      <c r="BA12" s="14">
        <v>0.21587812228161701</v>
      </c>
      <c r="BB12" s="14" t="s">
        <v>98</v>
      </c>
      <c r="BC12" s="14" t="s">
        <v>98</v>
      </c>
      <c r="BD12" s="14" t="s">
        <v>98</v>
      </c>
      <c r="BE12" s="14" t="s">
        <v>98</v>
      </c>
      <c r="BF12" s="14" t="s">
        <v>98</v>
      </c>
      <c r="BG12" s="14"/>
      <c r="BH12" s="14">
        <v>0.235879071670138</v>
      </c>
      <c r="BI12" s="14">
        <v>0.27780039532367101</v>
      </c>
      <c r="BJ12" s="14">
        <v>0.107478321622717</v>
      </c>
      <c r="BK12" s="14"/>
      <c r="BL12" s="14">
        <v>0.231481885541517</v>
      </c>
      <c r="BM12" s="14">
        <v>0.27577262234164102</v>
      </c>
      <c r="BN12" s="14">
        <v>0.26638803186617399</v>
      </c>
      <c r="BO12" s="14">
        <v>0.18283440331366699</v>
      </c>
      <c r="BP12" s="14">
        <v>0.13482671337244401</v>
      </c>
      <c r="BQ12" s="14"/>
      <c r="BR12" s="14">
        <v>0.203776157282691</v>
      </c>
      <c r="BS12" s="14">
        <v>0.27433016283859901</v>
      </c>
      <c r="BT12" s="14">
        <v>0.19183989765015599</v>
      </c>
    </row>
    <row r="13" spans="2:72" x14ac:dyDescent="0.25">
      <c r="B13" s="15" t="s">
        <v>92</v>
      </c>
      <c r="C13" s="20">
        <v>8.7365941135451403E-2</v>
      </c>
      <c r="D13" s="20">
        <v>8.4045314640913693E-2</v>
      </c>
      <c r="E13" s="20">
        <v>8.9540692109457698E-2</v>
      </c>
      <c r="F13" s="20"/>
      <c r="G13" s="20">
        <v>0.22177048211544001</v>
      </c>
      <c r="H13" s="20">
        <v>9.0979558885443207E-2</v>
      </c>
      <c r="I13" s="20">
        <v>0.10220648862645</v>
      </c>
      <c r="J13" s="20">
        <v>6.2859004862440004E-2</v>
      </c>
      <c r="K13" s="20">
        <v>7.5005755165664004E-2</v>
      </c>
      <c r="L13" s="20">
        <v>6.01510438242105E-2</v>
      </c>
      <c r="M13" s="20"/>
      <c r="N13" s="20">
        <v>5.2731872093136102E-2</v>
      </c>
      <c r="O13" s="20">
        <v>9.1756394761984605E-2</v>
      </c>
      <c r="P13" s="20">
        <v>8.2703286772550594E-2</v>
      </c>
      <c r="Q13" s="20">
        <v>0.149752585644115</v>
      </c>
      <c r="R13" s="20"/>
      <c r="S13" s="20">
        <v>7.0947153037011101E-2</v>
      </c>
      <c r="T13" s="20">
        <v>5.4905767316558801E-2</v>
      </c>
      <c r="U13" s="20">
        <v>9.0605818931278101E-2</v>
      </c>
      <c r="V13" s="20">
        <v>8.8299533764399904E-2</v>
      </c>
      <c r="W13" s="20">
        <v>3.9760347936673601E-2</v>
      </c>
      <c r="X13" s="20">
        <v>9.4863859130116607E-2</v>
      </c>
      <c r="Y13" s="20">
        <v>0.116501325270183</v>
      </c>
      <c r="Z13" s="20">
        <v>0.102051747773147</v>
      </c>
      <c r="AA13" s="20">
        <v>7.4949038523485098E-2</v>
      </c>
      <c r="AB13" s="20">
        <v>0.15451295696572001</v>
      </c>
      <c r="AC13" s="20">
        <v>0.117825205919086</v>
      </c>
      <c r="AD13" s="20">
        <v>6.9444342329503098E-2</v>
      </c>
      <c r="AE13" s="20"/>
      <c r="AF13" s="20">
        <v>0.15966455162995399</v>
      </c>
      <c r="AG13" s="20">
        <v>0.10947674968912</v>
      </c>
      <c r="AH13" s="20">
        <v>8.3779727320370007E-2</v>
      </c>
      <c r="AI13" s="20">
        <v>0.145211455526851</v>
      </c>
      <c r="AJ13" s="20">
        <v>0.13071278011794199</v>
      </c>
      <c r="AK13" s="20">
        <v>9.8620404095765404E-2</v>
      </c>
      <c r="AL13" s="20">
        <v>6.5091709100843595E-2</v>
      </c>
      <c r="AM13" s="20">
        <v>7.4386595539909006E-2</v>
      </c>
      <c r="AN13" s="20">
        <v>7.0220722502923896E-2</v>
      </c>
      <c r="AO13" s="20">
        <v>7.8438874664619296E-2</v>
      </c>
      <c r="AP13" s="20">
        <v>6.0475773268434903E-2</v>
      </c>
      <c r="AQ13" s="20">
        <v>8.8769433728397004E-2</v>
      </c>
      <c r="AR13" s="20">
        <v>8.3615728791189906E-2</v>
      </c>
      <c r="AS13" s="20">
        <v>0</v>
      </c>
      <c r="AT13" s="20">
        <v>3.1235929604211499E-2</v>
      </c>
      <c r="AU13" s="20">
        <v>4.6150959390764801E-2</v>
      </c>
      <c r="AV13" s="20"/>
      <c r="AW13" s="20">
        <v>6.4752350093866096E-2</v>
      </c>
      <c r="AX13" s="20">
        <v>0.12787750655513899</v>
      </c>
      <c r="AY13" s="20"/>
      <c r="AZ13" s="20">
        <v>8.1736529565092003E-2</v>
      </c>
      <c r="BA13" s="20">
        <v>9.4433481084842799E-2</v>
      </c>
      <c r="BB13" s="20" t="s">
        <v>98</v>
      </c>
      <c r="BC13" s="20" t="s">
        <v>98</v>
      </c>
      <c r="BD13" s="20" t="s">
        <v>98</v>
      </c>
      <c r="BE13" s="20" t="s">
        <v>98</v>
      </c>
      <c r="BF13" s="20" t="s">
        <v>98</v>
      </c>
      <c r="BG13" s="20"/>
      <c r="BH13" s="20">
        <v>7.3596266061291396E-2</v>
      </c>
      <c r="BI13" s="20">
        <v>7.5604509474844497E-2</v>
      </c>
      <c r="BJ13" s="20">
        <v>0.123992795530855</v>
      </c>
      <c r="BK13" s="20"/>
      <c r="BL13" s="20">
        <v>6.4904876200164899E-2</v>
      </c>
      <c r="BM13" s="20">
        <v>8.2264209477168199E-2</v>
      </c>
      <c r="BN13" s="20">
        <v>4.7657190756617999E-2</v>
      </c>
      <c r="BO13" s="20">
        <v>9.6069012822537006E-2</v>
      </c>
      <c r="BP13" s="20">
        <v>0.163752810230124</v>
      </c>
      <c r="BQ13" s="20"/>
      <c r="BR13" s="20">
        <v>4.7379330077214898E-2</v>
      </c>
      <c r="BS13" s="20">
        <v>0.11112546924964101</v>
      </c>
      <c r="BT13" s="20">
        <v>4.4429453859639298E-2</v>
      </c>
    </row>
    <row r="14" spans="2:72" x14ac:dyDescent="0.25">
      <c r="B14" s="16" t="s">
        <v>201</v>
      </c>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F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6" width="20.7109375" customWidth="1"/>
  </cols>
  <sheetData>
    <row r="2" spans="2:6" ht="40.15" customHeight="1" x14ac:dyDescent="0.25">
      <c r="D2" s="28" t="s">
        <v>214</v>
      </c>
      <c r="E2" s="25"/>
      <c r="F2" s="25"/>
    </row>
    <row r="6" spans="2:6" ht="50.1" customHeight="1" x14ac:dyDescent="0.25">
      <c r="B6" s="17" t="s">
        <v>14</v>
      </c>
      <c r="C6" s="17" t="s">
        <v>209</v>
      </c>
      <c r="D6" s="17" t="s">
        <v>210</v>
      </c>
      <c r="E6" s="17" t="s">
        <v>211</v>
      </c>
    </row>
    <row r="7" spans="2:6" x14ac:dyDescent="0.25">
      <c r="B7" s="15" t="s">
        <v>212</v>
      </c>
      <c r="C7" s="14">
        <v>0.78400469146951102</v>
      </c>
      <c r="D7" s="14">
        <v>0.50745875707036603</v>
      </c>
      <c r="E7" s="14">
        <v>0.29339088898698601</v>
      </c>
    </row>
    <row r="8" spans="2:6" ht="30" x14ac:dyDescent="0.25">
      <c r="B8" s="15" t="s">
        <v>213</v>
      </c>
      <c r="C8" s="14">
        <v>0.14885235013659101</v>
      </c>
      <c r="D8" s="14">
        <v>0.314417822520346</v>
      </c>
      <c r="E8" s="14">
        <v>0.44317519379013998</v>
      </c>
    </row>
    <row r="9" spans="2:6" x14ac:dyDescent="0.25">
      <c r="B9" s="15" t="s">
        <v>117</v>
      </c>
      <c r="C9" s="14">
        <v>6.7142958393898403E-2</v>
      </c>
      <c r="D9" s="14">
        <v>0.178123420409288</v>
      </c>
      <c r="E9" s="14">
        <v>0.26343391722287401</v>
      </c>
    </row>
    <row r="10" spans="2:6" x14ac:dyDescent="0.25">
      <c r="B10" s="16" t="s">
        <v>201</v>
      </c>
      <c r="C10" s="16"/>
      <c r="D10" s="16"/>
      <c r="E10" s="16"/>
    </row>
    <row r="11" spans="2:6" x14ac:dyDescent="0.25">
      <c r="B11" t="s">
        <v>94</v>
      </c>
    </row>
    <row r="12" spans="2:6" x14ac:dyDescent="0.25">
      <c r="B12" t="s">
        <v>95</v>
      </c>
    </row>
    <row r="16" spans="2:6" x14ac:dyDescent="0.25">
      <c r="B16" s="8" t="str">
        <f>HYPERLINK("#'Contents'!A1", "Return to Contents")</f>
        <v>Return to Contents</v>
      </c>
    </row>
  </sheetData>
  <mergeCells count="1">
    <mergeCell ref="D2:F2"/>
  </mergeCells>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215</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1278</v>
      </c>
      <c r="D7" s="10">
        <v>635</v>
      </c>
      <c r="E7" s="10">
        <v>642</v>
      </c>
      <c r="F7" s="10"/>
      <c r="G7" s="10">
        <v>107</v>
      </c>
      <c r="H7" s="10">
        <v>140</v>
      </c>
      <c r="I7" s="10">
        <v>223</v>
      </c>
      <c r="J7" s="10">
        <v>221</v>
      </c>
      <c r="K7" s="10">
        <v>238</v>
      </c>
      <c r="L7" s="10">
        <v>349</v>
      </c>
      <c r="M7" s="10"/>
      <c r="N7" s="10">
        <v>464</v>
      </c>
      <c r="O7" s="10">
        <v>365</v>
      </c>
      <c r="P7" s="10">
        <v>246</v>
      </c>
      <c r="Q7" s="10">
        <v>198</v>
      </c>
      <c r="R7" s="10"/>
      <c r="S7" s="10">
        <v>113</v>
      </c>
      <c r="T7" s="10">
        <v>195</v>
      </c>
      <c r="U7" s="10">
        <v>118</v>
      </c>
      <c r="V7" s="10">
        <v>116</v>
      </c>
      <c r="W7" s="10">
        <v>104</v>
      </c>
      <c r="X7" s="10">
        <v>110</v>
      </c>
      <c r="Y7" s="10">
        <v>124</v>
      </c>
      <c r="Z7" s="10">
        <v>57</v>
      </c>
      <c r="AA7" s="10">
        <v>146</v>
      </c>
      <c r="AB7" s="10">
        <v>102</v>
      </c>
      <c r="AC7" s="10">
        <v>65</v>
      </c>
      <c r="AD7" s="10">
        <v>28</v>
      </c>
      <c r="AE7" s="10"/>
      <c r="AF7" s="10">
        <v>6</v>
      </c>
      <c r="AG7" s="10">
        <v>41</v>
      </c>
      <c r="AH7" s="10">
        <v>75</v>
      </c>
      <c r="AI7" s="10">
        <v>93</v>
      </c>
      <c r="AJ7" s="10">
        <v>108</v>
      </c>
      <c r="AK7" s="10">
        <v>116</v>
      </c>
      <c r="AL7" s="10">
        <v>110</v>
      </c>
      <c r="AM7" s="10">
        <v>99</v>
      </c>
      <c r="AN7" s="10">
        <v>104</v>
      </c>
      <c r="AO7" s="10">
        <v>70</v>
      </c>
      <c r="AP7" s="10">
        <v>121</v>
      </c>
      <c r="AQ7" s="10">
        <v>91</v>
      </c>
      <c r="AR7" s="10">
        <v>54</v>
      </c>
      <c r="AS7" s="10">
        <v>29</v>
      </c>
      <c r="AT7" s="10">
        <v>36</v>
      </c>
      <c r="AU7" s="10">
        <v>57</v>
      </c>
      <c r="AV7" s="10"/>
      <c r="AW7" s="10">
        <v>820</v>
      </c>
      <c r="AX7" s="10">
        <v>458</v>
      </c>
      <c r="AY7" s="10"/>
      <c r="AZ7" s="10">
        <v>713</v>
      </c>
      <c r="BA7" s="10">
        <v>565</v>
      </c>
      <c r="BB7" s="10" t="s">
        <v>97</v>
      </c>
      <c r="BC7" s="10" t="s">
        <v>97</v>
      </c>
      <c r="BD7" s="10" t="s">
        <v>97</v>
      </c>
      <c r="BE7" s="10" t="s">
        <v>97</v>
      </c>
      <c r="BF7" s="10" t="s">
        <v>97</v>
      </c>
      <c r="BG7" s="10"/>
      <c r="BH7" s="10">
        <v>527</v>
      </c>
      <c r="BI7" s="10">
        <v>597</v>
      </c>
      <c r="BJ7" s="10">
        <v>90</v>
      </c>
      <c r="BK7" s="10"/>
      <c r="BL7" s="10">
        <v>544</v>
      </c>
      <c r="BM7" s="10">
        <v>349</v>
      </c>
      <c r="BN7" s="10">
        <v>117</v>
      </c>
      <c r="BO7" s="10">
        <v>20</v>
      </c>
      <c r="BP7" s="10">
        <v>97</v>
      </c>
      <c r="BQ7" s="10"/>
      <c r="BR7" s="10">
        <v>275</v>
      </c>
      <c r="BS7" s="10">
        <v>482</v>
      </c>
      <c r="BT7" s="10">
        <v>92</v>
      </c>
    </row>
    <row r="8" spans="2:72" ht="30" customHeight="1" x14ac:dyDescent="0.25">
      <c r="B8" s="11" t="s">
        <v>19</v>
      </c>
      <c r="C8" s="11">
        <v>1249</v>
      </c>
      <c r="D8" s="11">
        <v>624</v>
      </c>
      <c r="E8" s="11">
        <v>624</v>
      </c>
      <c r="F8" s="11"/>
      <c r="G8" s="11">
        <v>102</v>
      </c>
      <c r="H8" s="11">
        <v>158</v>
      </c>
      <c r="I8" s="11">
        <v>208</v>
      </c>
      <c r="J8" s="11">
        <v>213</v>
      </c>
      <c r="K8" s="11">
        <v>226</v>
      </c>
      <c r="L8" s="11">
        <v>343</v>
      </c>
      <c r="M8" s="11"/>
      <c r="N8" s="11">
        <v>412</v>
      </c>
      <c r="O8" s="11">
        <v>326</v>
      </c>
      <c r="P8" s="11">
        <v>286</v>
      </c>
      <c r="Q8" s="11">
        <v>220</v>
      </c>
      <c r="R8" s="11"/>
      <c r="S8" s="11">
        <v>140</v>
      </c>
      <c r="T8" s="11">
        <v>173</v>
      </c>
      <c r="U8" s="11">
        <v>105</v>
      </c>
      <c r="V8" s="11">
        <v>110</v>
      </c>
      <c r="W8" s="11">
        <v>97</v>
      </c>
      <c r="X8" s="11">
        <v>112</v>
      </c>
      <c r="Y8" s="11">
        <v>113</v>
      </c>
      <c r="Z8" s="11">
        <v>52</v>
      </c>
      <c r="AA8" s="11">
        <v>131</v>
      </c>
      <c r="AB8" s="11">
        <v>113</v>
      </c>
      <c r="AC8" s="11">
        <v>64</v>
      </c>
      <c r="AD8" s="11">
        <v>39</v>
      </c>
      <c r="AE8" s="11"/>
      <c r="AF8" s="11">
        <v>6</v>
      </c>
      <c r="AG8" s="11">
        <v>42</v>
      </c>
      <c r="AH8" s="11">
        <v>76</v>
      </c>
      <c r="AI8" s="11">
        <v>92</v>
      </c>
      <c r="AJ8" s="11">
        <v>108</v>
      </c>
      <c r="AK8" s="11">
        <v>115</v>
      </c>
      <c r="AL8" s="11">
        <v>110</v>
      </c>
      <c r="AM8" s="11">
        <v>99</v>
      </c>
      <c r="AN8" s="11">
        <v>101</v>
      </c>
      <c r="AO8" s="11">
        <v>66</v>
      </c>
      <c r="AP8" s="11">
        <v>116</v>
      </c>
      <c r="AQ8" s="11">
        <v>86</v>
      </c>
      <c r="AR8" s="11">
        <v>51</v>
      </c>
      <c r="AS8" s="11">
        <v>27</v>
      </c>
      <c r="AT8" s="11">
        <v>36</v>
      </c>
      <c r="AU8" s="11">
        <v>53</v>
      </c>
      <c r="AV8" s="11"/>
      <c r="AW8" s="11">
        <v>801</v>
      </c>
      <c r="AX8" s="11">
        <v>447</v>
      </c>
      <c r="AY8" s="11"/>
      <c r="AZ8" s="11">
        <v>695</v>
      </c>
      <c r="BA8" s="11">
        <v>554</v>
      </c>
      <c r="BB8" s="11" t="s">
        <v>97</v>
      </c>
      <c r="BC8" s="11" t="s">
        <v>97</v>
      </c>
      <c r="BD8" s="11" t="s">
        <v>97</v>
      </c>
      <c r="BE8" s="11" t="s">
        <v>97</v>
      </c>
      <c r="BF8" s="11" t="s">
        <v>97</v>
      </c>
      <c r="BG8" s="11"/>
      <c r="BH8" s="11">
        <v>520</v>
      </c>
      <c r="BI8" s="11">
        <v>577</v>
      </c>
      <c r="BJ8" s="11">
        <v>91</v>
      </c>
      <c r="BK8" s="11"/>
      <c r="BL8" s="11">
        <v>517</v>
      </c>
      <c r="BM8" s="11">
        <v>344</v>
      </c>
      <c r="BN8" s="11">
        <v>110</v>
      </c>
      <c r="BO8" s="11">
        <v>21</v>
      </c>
      <c r="BP8" s="11">
        <v>100</v>
      </c>
      <c r="BQ8" s="11"/>
      <c r="BR8" s="11">
        <v>264</v>
      </c>
      <c r="BS8" s="11">
        <v>474</v>
      </c>
      <c r="BT8" s="11">
        <v>85</v>
      </c>
    </row>
    <row r="9" spans="2:72" x14ac:dyDescent="0.25">
      <c r="B9" s="15" t="s">
        <v>212</v>
      </c>
      <c r="C9" s="14">
        <v>0.78400469146951102</v>
      </c>
      <c r="D9" s="14">
        <v>0.777752417439044</v>
      </c>
      <c r="E9" s="14">
        <v>0.79124337223227004</v>
      </c>
      <c r="F9" s="14"/>
      <c r="G9" s="14">
        <v>0.54910422952771998</v>
      </c>
      <c r="H9" s="14">
        <v>0.66354836266211903</v>
      </c>
      <c r="I9" s="14">
        <v>0.73541065153484098</v>
      </c>
      <c r="J9" s="14">
        <v>0.79349644043976197</v>
      </c>
      <c r="K9" s="14">
        <v>0.81776635768389105</v>
      </c>
      <c r="L9" s="14">
        <v>0.91056072807331101</v>
      </c>
      <c r="M9" s="14"/>
      <c r="N9" s="14">
        <v>0.79814653925199297</v>
      </c>
      <c r="O9" s="14">
        <v>0.77733736238698303</v>
      </c>
      <c r="P9" s="14">
        <v>0.80505057987511996</v>
      </c>
      <c r="Q9" s="14">
        <v>0.74053168454385299</v>
      </c>
      <c r="R9" s="14"/>
      <c r="S9" s="14">
        <v>0.62596944174018698</v>
      </c>
      <c r="T9" s="14">
        <v>0.80422403823458899</v>
      </c>
      <c r="U9" s="14">
        <v>0.86387607789478904</v>
      </c>
      <c r="V9" s="14">
        <v>0.84906693917309195</v>
      </c>
      <c r="W9" s="14">
        <v>0.87334811414747904</v>
      </c>
      <c r="X9" s="14">
        <v>0.74402348931770101</v>
      </c>
      <c r="Y9" s="14">
        <v>0.80818940215530799</v>
      </c>
      <c r="Z9" s="14">
        <v>0.81667058461118502</v>
      </c>
      <c r="AA9" s="14">
        <v>0.80896708798409001</v>
      </c>
      <c r="AB9" s="14">
        <v>0.69161433975566999</v>
      </c>
      <c r="AC9" s="14">
        <v>0.78816085554484205</v>
      </c>
      <c r="AD9" s="14">
        <v>0.818007411222481</v>
      </c>
      <c r="AE9" s="14"/>
      <c r="AF9" s="14">
        <v>0.43462472820499998</v>
      </c>
      <c r="AG9" s="14">
        <v>0.85790453790398002</v>
      </c>
      <c r="AH9" s="14">
        <v>0.80962752990892495</v>
      </c>
      <c r="AI9" s="14">
        <v>0.74431383718778499</v>
      </c>
      <c r="AJ9" s="14">
        <v>0.72660650367882895</v>
      </c>
      <c r="AK9" s="14">
        <v>0.83942597658323703</v>
      </c>
      <c r="AL9" s="14">
        <v>0.73707526055908001</v>
      </c>
      <c r="AM9" s="14">
        <v>0.72473139965179301</v>
      </c>
      <c r="AN9" s="14">
        <v>0.801072547462086</v>
      </c>
      <c r="AO9" s="14">
        <v>0.78758242027183201</v>
      </c>
      <c r="AP9" s="14">
        <v>0.746308454970392</v>
      </c>
      <c r="AQ9" s="14">
        <v>0.82646518469630303</v>
      </c>
      <c r="AR9" s="14">
        <v>0.87832036908242195</v>
      </c>
      <c r="AS9" s="14">
        <v>0.79441757218836295</v>
      </c>
      <c r="AT9" s="14">
        <v>0.78490977492703395</v>
      </c>
      <c r="AU9" s="14">
        <v>0.76952513564762004</v>
      </c>
      <c r="AV9" s="14"/>
      <c r="AW9" s="14">
        <v>0.81342674867861298</v>
      </c>
      <c r="AX9" s="14">
        <v>0.73129596452665402</v>
      </c>
      <c r="AY9" s="14"/>
      <c r="AZ9" s="14">
        <v>0.83997930054769598</v>
      </c>
      <c r="BA9" s="14">
        <v>0.71373042197132497</v>
      </c>
      <c r="BB9" s="14" t="s">
        <v>98</v>
      </c>
      <c r="BC9" s="14" t="s">
        <v>98</v>
      </c>
      <c r="BD9" s="14" t="s">
        <v>98</v>
      </c>
      <c r="BE9" s="14" t="s">
        <v>98</v>
      </c>
      <c r="BF9" s="14" t="s">
        <v>98</v>
      </c>
      <c r="BG9" s="14"/>
      <c r="BH9" s="14">
        <v>0.835407703125842</v>
      </c>
      <c r="BI9" s="14">
        <v>0.77462383807712698</v>
      </c>
      <c r="BJ9" s="14">
        <v>0.73116162947223795</v>
      </c>
      <c r="BK9" s="14"/>
      <c r="BL9" s="14">
        <v>0.82571726029775605</v>
      </c>
      <c r="BM9" s="14">
        <v>0.73010289286346797</v>
      </c>
      <c r="BN9" s="14">
        <v>0.84299966420023398</v>
      </c>
      <c r="BO9" s="14">
        <v>0.81696428014612599</v>
      </c>
      <c r="BP9" s="14">
        <v>0.76533276220794</v>
      </c>
      <c r="BQ9" s="14"/>
      <c r="BR9" s="14">
        <v>0.82383400335005796</v>
      </c>
      <c r="BS9" s="14">
        <v>0.75122468808692699</v>
      </c>
      <c r="BT9" s="14">
        <v>0.76806821470630804</v>
      </c>
    </row>
    <row r="10" spans="2:72" ht="30" x14ac:dyDescent="0.25">
      <c r="B10" s="15" t="s">
        <v>213</v>
      </c>
      <c r="C10" s="14">
        <v>0.14885235013659101</v>
      </c>
      <c r="D10" s="14">
        <v>0.144965545065221</v>
      </c>
      <c r="E10" s="14">
        <v>0.15167065663813201</v>
      </c>
      <c r="F10" s="14"/>
      <c r="G10" s="14">
        <v>0.21158313320088301</v>
      </c>
      <c r="H10" s="14">
        <v>0.211221653798632</v>
      </c>
      <c r="I10" s="14">
        <v>0.205685182778267</v>
      </c>
      <c r="J10" s="14">
        <v>0.15909251452479201</v>
      </c>
      <c r="K10" s="14">
        <v>0.14173321487510401</v>
      </c>
      <c r="L10" s="14">
        <v>6.5356015530147901E-2</v>
      </c>
      <c r="M10" s="14"/>
      <c r="N10" s="14">
        <v>0.14633401695925599</v>
      </c>
      <c r="O10" s="14">
        <v>0.14144149088984201</v>
      </c>
      <c r="P10" s="14">
        <v>0.14497359137810101</v>
      </c>
      <c r="Q10" s="14">
        <v>0.172891322455104</v>
      </c>
      <c r="R10" s="14"/>
      <c r="S10" s="14">
        <v>0.28312959655513797</v>
      </c>
      <c r="T10" s="14">
        <v>0.128188022782146</v>
      </c>
      <c r="U10" s="14">
        <v>0.114047200512941</v>
      </c>
      <c r="V10" s="14">
        <v>8.2549706459774497E-2</v>
      </c>
      <c r="W10" s="14">
        <v>9.7971836753094801E-2</v>
      </c>
      <c r="X10" s="14">
        <v>0.173156871212643</v>
      </c>
      <c r="Y10" s="14">
        <v>0.129015707507214</v>
      </c>
      <c r="Z10" s="14">
        <v>0.121388128394548</v>
      </c>
      <c r="AA10" s="14">
        <v>0.114873744112205</v>
      </c>
      <c r="AB10" s="14">
        <v>0.20327565634000899</v>
      </c>
      <c r="AC10" s="14">
        <v>0.17206387998904901</v>
      </c>
      <c r="AD10" s="14">
        <v>0.108770262733172</v>
      </c>
      <c r="AE10" s="14"/>
      <c r="AF10" s="14">
        <v>0.56537527179500002</v>
      </c>
      <c r="AG10" s="14">
        <v>0.112484405474781</v>
      </c>
      <c r="AH10" s="14">
        <v>0.13268538801555499</v>
      </c>
      <c r="AI10" s="14">
        <v>0.13826830442449001</v>
      </c>
      <c r="AJ10" s="14">
        <v>0.21607898504866299</v>
      </c>
      <c r="AK10" s="14">
        <v>7.55883876373806E-2</v>
      </c>
      <c r="AL10" s="14">
        <v>0.186196088949099</v>
      </c>
      <c r="AM10" s="14">
        <v>0.194046094371286</v>
      </c>
      <c r="AN10" s="14">
        <v>0.137511028526942</v>
      </c>
      <c r="AO10" s="14">
        <v>0.154037665794823</v>
      </c>
      <c r="AP10" s="14">
        <v>0.16821457882270699</v>
      </c>
      <c r="AQ10" s="14">
        <v>0.110367420322929</v>
      </c>
      <c r="AR10" s="14">
        <v>0.10406047353072501</v>
      </c>
      <c r="AS10" s="14">
        <v>0.164128909665403</v>
      </c>
      <c r="AT10" s="14">
        <v>0.192739733274917</v>
      </c>
      <c r="AU10" s="14">
        <v>0.159690383037254</v>
      </c>
      <c r="AV10" s="14"/>
      <c r="AW10" s="14">
        <v>0.14225613304894699</v>
      </c>
      <c r="AX10" s="14">
        <v>0.16066927384309701</v>
      </c>
      <c r="AY10" s="14"/>
      <c r="AZ10" s="14">
        <v>0.112298392413373</v>
      </c>
      <c r="BA10" s="14">
        <v>0.19474463448785101</v>
      </c>
      <c r="BB10" s="14" t="s">
        <v>98</v>
      </c>
      <c r="BC10" s="14" t="s">
        <v>98</v>
      </c>
      <c r="BD10" s="14" t="s">
        <v>98</v>
      </c>
      <c r="BE10" s="14" t="s">
        <v>98</v>
      </c>
      <c r="BF10" s="14" t="s">
        <v>98</v>
      </c>
      <c r="BG10" s="14"/>
      <c r="BH10" s="14">
        <v>0.129344539472833</v>
      </c>
      <c r="BI10" s="14">
        <v>0.16255382894097201</v>
      </c>
      <c r="BJ10" s="14">
        <v>0.145845798757469</v>
      </c>
      <c r="BK10" s="14"/>
      <c r="BL10" s="14">
        <v>0.127946008757718</v>
      </c>
      <c r="BM10" s="14">
        <v>0.20086279433954801</v>
      </c>
      <c r="BN10" s="14">
        <v>0.119461100548041</v>
      </c>
      <c r="BO10" s="14">
        <v>9.0630720474415602E-2</v>
      </c>
      <c r="BP10" s="14">
        <v>0.12746095935876101</v>
      </c>
      <c r="BQ10" s="14"/>
      <c r="BR10" s="14">
        <v>0.13420312087579001</v>
      </c>
      <c r="BS10" s="14">
        <v>0.16771344093585899</v>
      </c>
      <c r="BT10" s="14">
        <v>0.15201805011351499</v>
      </c>
    </row>
    <row r="11" spans="2:72" x14ac:dyDescent="0.25">
      <c r="B11" s="15" t="s">
        <v>117</v>
      </c>
      <c r="C11" s="20">
        <v>6.7142958393898403E-2</v>
      </c>
      <c r="D11" s="20">
        <v>7.7282037495735506E-2</v>
      </c>
      <c r="E11" s="20">
        <v>5.7085971129597401E-2</v>
      </c>
      <c r="F11" s="20"/>
      <c r="G11" s="20">
        <v>0.23931263727139701</v>
      </c>
      <c r="H11" s="20">
        <v>0.125229983539249</v>
      </c>
      <c r="I11" s="20">
        <v>5.8904165686891698E-2</v>
      </c>
      <c r="J11" s="20">
        <v>4.7411045035445798E-2</v>
      </c>
      <c r="K11" s="20">
        <v>4.0500427441004599E-2</v>
      </c>
      <c r="L11" s="20">
        <v>2.4083256396541099E-2</v>
      </c>
      <c r="M11" s="20"/>
      <c r="N11" s="20">
        <v>5.5519443788751198E-2</v>
      </c>
      <c r="O11" s="20">
        <v>8.1221146723175305E-2</v>
      </c>
      <c r="P11" s="20">
        <v>4.9975828746778597E-2</v>
      </c>
      <c r="Q11" s="20">
        <v>8.6576993001043503E-2</v>
      </c>
      <c r="R11" s="20"/>
      <c r="S11" s="20">
        <v>9.0900961704674904E-2</v>
      </c>
      <c r="T11" s="20">
        <v>6.7587938983264595E-2</v>
      </c>
      <c r="U11" s="20">
        <v>2.20767215922693E-2</v>
      </c>
      <c r="V11" s="20">
        <v>6.83833543671334E-2</v>
      </c>
      <c r="W11" s="20">
        <v>2.86800490994263E-2</v>
      </c>
      <c r="X11" s="20">
        <v>8.2819639469656994E-2</v>
      </c>
      <c r="Y11" s="20">
        <v>6.2794890337477802E-2</v>
      </c>
      <c r="Z11" s="20">
        <v>6.1941286994267E-2</v>
      </c>
      <c r="AA11" s="20">
        <v>7.6159167903704694E-2</v>
      </c>
      <c r="AB11" s="20">
        <v>0.105110003904321</v>
      </c>
      <c r="AC11" s="20">
        <v>3.9775264466109003E-2</v>
      </c>
      <c r="AD11" s="20">
        <v>7.3222326044347003E-2</v>
      </c>
      <c r="AE11" s="20"/>
      <c r="AF11" s="20">
        <v>0</v>
      </c>
      <c r="AG11" s="20">
        <v>2.96110566212387E-2</v>
      </c>
      <c r="AH11" s="20">
        <v>5.76870820755193E-2</v>
      </c>
      <c r="AI11" s="20">
        <v>0.11741785838772401</v>
      </c>
      <c r="AJ11" s="20">
        <v>5.7314511272508299E-2</v>
      </c>
      <c r="AK11" s="20">
        <v>8.4985635779382701E-2</v>
      </c>
      <c r="AL11" s="20">
        <v>7.6728650491820205E-2</v>
      </c>
      <c r="AM11" s="20">
        <v>8.1222505976920503E-2</v>
      </c>
      <c r="AN11" s="20">
        <v>6.1416424010971901E-2</v>
      </c>
      <c r="AO11" s="20">
        <v>5.8379913933344497E-2</v>
      </c>
      <c r="AP11" s="20">
        <v>8.5476966206900803E-2</v>
      </c>
      <c r="AQ11" s="20">
        <v>6.3167394980768204E-2</v>
      </c>
      <c r="AR11" s="20">
        <v>1.76191573868523E-2</v>
      </c>
      <c r="AS11" s="20">
        <v>4.1453518146233499E-2</v>
      </c>
      <c r="AT11" s="20">
        <v>2.2350491798048901E-2</v>
      </c>
      <c r="AU11" s="20">
        <v>7.0784481315125797E-2</v>
      </c>
      <c r="AV11" s="20"/>
      <c r="AW11" s="20">
        <v>4.43171182724394E-2</v>
      </c>
      <c r="AX11" s="20">
        <v>0.10803476163025</v>
      </c>
      <c r="AY11" s="20"/>
      <c r="AZ11" s="20">
        <v>4.7722307038930802E-2</v>
      </c>
      <c r="BA11" s="20">
        <v>9.1524943540823994E-2</v>
      </c>
      <c r="BB11" s="20" t="s">
        <v>98</v>
      </c>
      <c r="BC11" s="20" t="s">
        <v>98</v>
      </c>
      <c r="BD11" s="20" t="s">
        <v>98</v>
      </c>
      <c r="BE11" s="20" t="s">
        <v>98</v>
      </c>
      <c r="BF11" s="20" t="s">
        <v>98</v>
      </c>
      <c r="BG11" s="20"/>
      <c r="BH11" s="20">
        <v>3.5247757401325699E-2</v>
      </c>
      <c r="BI11" s="20">
        <v>6.2822332981901499E-2</v>
      </c>
      <c r="BJ11" s="20">
        <v>0.122992571770294</v>
      </c>
      <c r="BK11" s="20"/>
      <c r="BL11" s="20">
        <v>4.6336730944526401E-2</v>
      </c>
      <c r="BM11" s="20">
        <v>6.9034312796983799E-2</v>
      </c>
      <c r="BN11" s="20">
        <v>3.7539235251724701E-2</v>
      </c>
      <c r="BO11" s="20">
        <v>9.2404999379458799E-2</v>
      </c>
      <c r="BP11" s="20">
        <v>0.107206278433299</v>
      </c>
      <c r="BQ11" s="20"/>
      <c r="BR11" s="20">
        <v>4.1962875774152197E-2</v>
      </c>
      <c r="BS11" s="20">
        <v>8.1061870977214706E-2</v>
      </c>
      <c r="BT11" s="20">
        <v>7.9913735180176498E-2</v>
      </c>
    </row>
    <row r="12" spans="2:72" x14ac:dyDescent="0.25">
      <c r="B12" s="16" t="s">
        <v>201</v>
      </c>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216</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1278</v>
      </c>
      <c r="D7" s="10">
        <v>635</v>
      </c>
      <c r="E7" s="10">
        <v>642</v>
      </c>
      <c r="F7" s="10"/>
      <c r="G7" s="10">
        <v>107</v>
      </c>
      <c r="H7" s="10">
        <v>140</v>
      </c>
      <c r="I7" s="10">
        <v>223</v>
      </c>
      <c r="J7" s="10">
        <v>221</v>
      </c>
      <c r="K7" s="10">
        <v>238</v>
      </c>
      <c r="L7" s="10">
        <v>349</v>
      </c>
      <c r="M7" s="10"/>
      <c r="N7" s="10">
        <v>464</v>
      </c>
      <c r="O7" s="10">
        <v>365</v>
      </c>
      <c r="P7" s="10">
        <v>246</v>
      </c>
      <c r="Q7" s="10">
        <v>198</v>
      </c>
      <c r="R7" s="10"/>
      <c r="S7" s="10">
        <v>113</v>
      </c>
      <c r="T7" s="10">
        <v>195</v>
      </c>
      <c r="U7" s="10">
        <v>118</v>
      </c>
      <c r="V7" s="10">
        <v>116</v>
      </c>
      <c r="W7" s="10">
        <v>104</v>
      </c>
      <c r="X7" s="10">
        <v>110</v>
      </c>
      <c r="Y7" s="10">
        <v>124</v>
      </c>
      <c r="Z7" s="10">
        <v>57</v>
      </c>
      <c r="AA7" s="10">
        <v>146</v>
      </c>
      <c r="AB7" s="10">
        <v>102</v>
      </c>
      <c r="AC7" s="10">
        <v>65</v>
      </c>
      <c r="AD7" s="10">
        <v>28</v>
      </c>
      <c r="AE7" s="10"/>
      <c r="AF7" s="10">
        <v>6</v>
      </c>
      <c r="AG7" s="10">
        <v>41</v>
      </c>
      <c r="AH7" s="10">
        <v>75</v>
      </c>
      <c r="AI7" s="10">
        <v>93</v>
      </c>
      <c r="AJ7" s="10">
        <v>108</v>
      </c>
      <c r="AK7" s="10">
        <v>116</v>
      </c>
      <c r="AL7" s="10">
        <v>110</v>
      </c>
      <c r="AM7" s="10">
        <v>99</v>
      </c>
      <c r="AN7" s="10">
        <v>104</v>
      </c>
      <c r="AO7" s="10">
        <v>70</v>
      </c>
      <c r="AP7" s="10">
        <v>121</v>
      </c>
      <c r="AQ7" s="10">
        <v>91</v>
      </c>
      <c r="AR7" s="10">
        <v>54</v>
      </c>
      <c r="AS7" s="10">
        <v>29</v>
      </c>
      <c r="AT7" s="10">
        <v>36</v>
      </c>
      <c r="AU7" s="10">
        <v>57</v>
      </c>
      <c r="AV7" s="10"/>
      <c r="AW7" s="10">
        <v>820</v>
      </c>
      <c r="AX7" s="10">
        <v>458</v>
      </c>
      <c r="AY7" s="10"/>
      <c r="AZ7" s="10">
        <v>713</v>
      </c>
      <c r="BA7" s="10">
        <v>565</v>
      </c>
      <c r="BB7" s="10" t="s">
        <v>97</v>
      </c>
      <c r="BC7" s="10" t="s">
        <v>97</v>
      </c>
      <c r="BD7" s="10" t="s">
        <v>97</v>
      </c>
      <c r="BE7" s="10" t="s">
        <v>97</v>
      </c>
      <c r="BF7" s="10" t="s">
        <v>97</v>
      </c>
      <c r="BG7" s="10"/>
      <c r="BH7" s="10">
        <v>527</v>
      </c>
      <c r="BI7" s="10">
        <v>597</v>
      </c>
      <c r="BJ7" s="10">
        <v>90</v>
      </c>
      <c r="BK7" s="10"/>
      <c r="BL7" s="10">
        <v>544</v>
      </c>
      <c r="BM7" s="10">
        <v>349</v>
      </c>
      <c r="BN7" s="10">
        <v>117</v>
      </c>
      <c r="BO7" s="10">
        <v>20</v>
      </c>
      <c r="BP7" s="10">
        <v>97</v>
      </c>
      <c r="BQ7" s="10"/>
      <c r="BR7" s="10">
        <v>275</v>
      </c>
      <c r="BS7" s="10">
        <v>482</v>
      </c>
      <c r="BT7" s="10">
        <v>92</v>
      </c>
    </row>
    <row r="8" spans="2:72" ht="30" customHeight="1" x14ac:dyDescent="0.25">
      <c r="B8" s="11" t="s">
        <v>19</v>
      </c>
      <c r="C8" s="11">
        <v>1249</v>
      </c>
      <c r="D8" s="11">
        <v>624</v>
      </c>
      <c r="E8" s="11">
        <v>624</v>
      </c>
      <c r="F8" s="11"/>
      <c r="G8" s="11">
        <v>102</v>
      </c>
      <c r="H8" s="11">
        <v>158</v>
      </c>
      <c r="I8" s="11">
        <v>208</v>
      </c>
      <c r="J8" s="11">
        <v>213</v>
      </c>
      <c r="K8" s="11">
        <v>226</v>
      </c>
      <c r="L8" s="11">
        <v>343</v>
      </c>
      <c r="M8" s="11"/>
      <c r="N8" s="11">
        <v>412</v>
      </c>
      <c r="O8" s="11">
        <v>326</v>
      </c>
      <c r="P8" s="11">
        <v>286</v>
      </c>
      <c r="Q8" s="11">
        <v>220</v>
      </c>
      <c r="R8" s="11"/>
      <c r="S8" s="11">
        <v>140</v>
      </c>
      <c r="T8" s="11">
        <v>173</v>
      </c>
      <c r="U8" s="11">
        <v>105</v>
      </c>
      <c r="V8" s="11">
        <v>110</v>
      </c>
      <c r="W8" s="11">
        <v>97</v>
      </c>
      <c r="X8" s="11">
        <v>112</v>
      </c>
      <c r="Y8" s="11">
        <v>113</v>
      </c>
      <c r="Z8" s="11">
        <v>52</v>
      </c>
      <c r="AA8" s="11">
        <v>131</v>
      </c>
      <c r="AB8" s="11">
        <v>113</v>
      </c>
      <c r="AC8" s="11">
        <v>64</v>
      </c>
      <c r="AD8" s="11">
        <v>39</v>
      </c>
      <c r="AE8" s="11"/>
      <c r="AF8" s="11">
        <v>6</v>
      </c>
      <c r="AG8" s="11">
        <v>42</v>
      </c>
      <c r="AH8" s="11">
        <v>76</v>
      </c>
      <c r="AI8" s="11">
        <v>92</v>
      </c>
      <c r="AJ8" s="11">
        <v>108</v>
      </c>
      <c r="AK8" s="11">
        <v>115</v>
      </c>
      <c r="AL8" s="11">
        <v>110</v>
      </c>
      <c r="AM8" s="11">
        <v>99</v>
      </c>
      <c r="AN8" s="11">
        <v>101</v>
      </c>
      <c r="AO8" s="11">
        <v>66</v>
      </c>
      <c r="AP8" s="11">
        <v>116</v>
      </c>
      <c r="AQ8" s="11">
        <v>86</v>
      </c>
      <c r="AR8" s="11">
        <v>51</v>
      </c>
      <c r="AS8" s="11">
        <v>27</v>
      </c>
      <c r="AT8" s="11">
        <v>36</v>
      </c>
      <c r="AU8" s="11">
        <v>53</v>
      </c>
      <c r="AV8" s="11"/>
      <c r="AW8" s="11">
        <v>801</v>
      </c>
      <c r="AX8" s="11">
        <v>447</v>
      </c>
      <c r="AY8" s="11"/>
      <c r="AZ8" s="11">
        <v>695</v>
      </c>
      <c r="BA8" s="11">
        <v>554</v>
      </c>
      <c r="BB8" s="11" t="s">
        <v>97</v>
      </c>
      <c r="BC8" s="11" t="s">
        <v>97</v>
      </c>
      <c r="BD8" s="11" t="s">
        <v>97</v>
      </c>
      <c r="BE8" s="11" t="s">
        <v>97</v>
      </c>
      <c r="BF8" s="11" t="s">
        <v>97</v>
      </c>
      <c r="BG8" s="11"/>
      <c r="BH8" s="11">
        <v>520</v>
      </c>
      <c r="BI8" s="11">
        <v>577</v>
      </c>
      <c r="BJ8" s="11">
        <v>91</v>
      </c>
      <c r="BK8" s="11"/>
      <c r="BL8" s="11">
        <v>517</v>
      </c>
      <c r="BM8" s="11">
        <v>344</v>
      </c>
      <c r="BN8" s="11">
        <v>110</v>
      </c>
      <c r="BO8" s="11">
        <v>21</v>
      </c>
      <c r="BP8" s="11">
        <v>100</v>
      </c>
      <c r="BQ8" s="11"/>
      <c r="BR8" s="11">
        <v>264</v>
      </c>
      <c r="BS8" s="11">
        <v>474</v>
      </c>
      <c r="BT8" s="11">
        <v>85</v>
      </c>
    </row>
    <row r="9" spans="2:72" x14ac:dyDescent="0.25">
      <c r="B9" s="15" t="s">
        <v>212</v>
      </c>
      <c r="C9" s="14">
        <v>0.50745875707036603</v>
      </c>
      <c r="D9" s="14">
        <v>0.52983419334827198</v>
      </c>
      <c r="E9" s="14">
        <v>0.48571588369177698</v>
      </c>
      <c r="F9" s="14"/>
      <c r="G9" s="14">
        <v>0.34876707460556899</v>
      </c>
      <c r="H9" s="14">
        <v>0.47200144790683801</v>
      </c>
      <c r="I9" s="14">
        <v>0.53599156560593997</v>
      </c>
      <c r="J9" s="14">
        <v>0.49673301186875801</v>
      </c>
      <c r="K9" s="14">
        <v>0.48971397108911402</v>
      </c>
      <c r="L9" s="14">
        <v>0.57195540361017705</v>
      </c>
      <c r="M9" s="14"/>
      <c r="N9" s="14">
        <v>0.52134145833592604</v>
      </c>
      <c r="O9" s="14">
        <v>0.49060124122938997</v>
      </c>
      <c r="P9" s="14">
        <v>0.52795812089139604</v>
      </c>
      <c r="Q9" s="14">
        <v>0.48697389753542197</v>
      </c>
      <c r="R9" s="14"/>
      <c r="S9" s="14">
        <v>0.38562273416721898</v>
      </c>
      <c r="T9" s="14">
        <v>0.52811488915101701</v>
      </c>
      <c r="U9" s="14">
        <v>0.41420413511445597</v>
      </c>
      <c r="V9" s="14">
        <v>0.61036397104623397</v>
      </c>
      <c r="W9" s="14">
        <v>0.59266178029133998</v>
      </c>
      <c r="X9" s="14">
        <v>0.49829407942843401</v>
      </c>
      <c r="Y9" s="14">
        <v>0.48745943404368097</v>
      </c>
      <c r="Z9" s="14">
        <v>0.58516048683658595</v>
      </c>
      <c r="AA9" s="14">
        <v>0.54505284661175701</v>
      </c>
      <c r="AB9" s="14">
        <v>0.45634903370006102</v>
      </c>
      <c r="AC9" s="14">
        <v>0.45911390438183203</v>
      </c>
      <c r="AD9" s="14">
        <v>0.68282819186624999</v>
      </c>
      <c r="AE9" s="14"/>
      <c r="AF9" s="14">
        <v>0.34140605554169501</v>
      </c>
      <c r="AG9" s="14">
        <v>0.51866234312580095</v>
      </c>
      <c r="AH9" s="14">
        <v>0.47400577657208198</v>
      </c>
      <c r="AI9" s="14">
        <v>0.49346842815547198</v>
      </c>
      <c r="AJ9" s="14">
        <v>0.48587485680834802</v>
      </c>
      <c r="AK9" s="14">
        <v>0.43568517904132298</v>
      </c>
      <c r="AL9" s="14">
        <v>0.54407892042866102</v>
      </c>
      <c r="AM9" s="14">
        <v>0.39014542154094201</v>
      </c>
      <c r="AN9" s="14">
        <v>0.60575202123886696</v>
      </c>
      <c r="AO9" s="14">
        <v>0.55954403619068804</v>
      </c>
      <c r="AP9" s="14">
        <v>0.48080927436120702</v>
      </c>
      <c r="AQ9" s="14">
        <v>0.54906179792633503</v>
      </c>
      <c r="AR9" s="14">
        <v>0.64660375859218799</v>
      </c>
      <c r="AS9" s="14">
        <v>0.56399296915353503</v>
      </c>
      <c r="AT9" s="14">
        <v>0.39534149828059001</v>
      </c>
      <c r="AU9" s="14">
        <v>0.58268781161318095</v>
      </c>
      <c r="AV9" s="14"/>
      <c r="AW9" s="14">
        <v>0.54385528356776802</v>
      </c>
      <c r="AX9" s="14">
        <v>0.44225547902675899</v>
      </c>
      <c r="AY9" s="14"/>
      <c r="AZ9" s="14">
        <v>0.52360529521853805</v>
      </c>
      <c r="BA9" s="14">
        <v>0.48718731271418497</v>
      </c>
      <c r="BB9" s="14" t="s">
        <v>98</v>
      </c>
      <c r="BC9" s="14" t="s">
        <v>98</v>
      </c>
      <c r="BD9" s="14" t="s">
        <v>98</v>
      </c>
      <c r="BE9" s="14" t="s">
        <v>98</v>
      </c>
      <c r="BF9" s="14" t="s">
        <v>98</v>
      </c>
      <c r="BG9" s="14"/>
      <c r="BH9" s="14">
        <v>0.55509412283319204</v>
      </c>
      <c r="BI9" s="14">
        <v>0.49798716608050703</v>
      </c>
      <c r="BJ9" s="14">
        <v>0.48006554670352802</v>
      </c>
      <c r="BK9" s="14"/>
      <c r="BL9" s="14">
        <v>0.55302049957533705</v>
      </c>
      <c r="BM9" s="14">
        <v>0.42775591384226302</v>
      </c>
      <c r="BN9" s="14">
        <v>0.60330656105326597</v>
      </c>
      <c r="BO9" s="14">
        <v>0.516817653129231</v>
      </c>
      <c r="BP9" s="14">
        <v>0.49090887098831598</v>
      </c>
      <c r="BQ9" s="14"/>
      <c r="BR9" s="14">
        <v>0.52835762691150001</v>
      </c>
      <c r="BS9" s="14">
        <v>0.46579438330665002</v>
      </c>
      <c r="BT9" s="14">
        <v>0.60888096996154695</v>
      </c>
    </row>
    <row r="10" spans="2:72" ht="30" x14ac:dyDescent="0.25">
      <c r="B10" s="15" t="s">
        <v>213</v>
      </c>
      <c r="C10" s="14">
        <v>0.314417822520346</v>
      </c>
      <c r="D10" s="14">
        <v>0.30834508810487099</v>
      </c>
      <c r="E10" s="14">
        <v>0.32088694283077701</v>
      </c>
      <c r="F10" s="14"/>
      <c r="G10" s="14">
        <v>0.24066814322201599</v>
      </c>
      <c r="H10" s="14">
        <v>0.24091886432364501</v>
      </c>
      <c r="I10" s="14">
        <v>0.26716548287338598</v>
      </c>
      <c r="J10" s="14">
        <v>0.35092684172998601</v>
      </c>
      <c r="K10" s="14">
        <v>0.39420177475696899</v>
      </c>
      <c r="L10" s="14">
        <v>0.32356138276531798</v>
      </c>
      <c r="M10" s="14"/>
      <c r="N10" s="14">
        <v>0.32043633137682098</v>
      </c>
      <c r="O10" s="14">
        <v>0.30976619055626903</v>
      </c>
      <c r="P10" s="14">
        <v>0.30928793184209802</v>
      </c>
      <c r="Q10" s="14">
        <v>0.31535161427788899</v>
      </c>
      <c r="R10" s="14"/>
      <c r="S10" s="14">
        <v>0.45710220548763503</v>
      </c>
      <c r="T10" s="14">
        <v>0.29193140162709003</v>
      </c>
      <c r="U10" s="14">
        <v>0.36582464740167497</v>
      </c>
      <c r="V10" s="14">
        <v>0.250603095117931</v>
      </c>
      <c r="W10" s="14">
        <v>0.27788677594536798</v>
      </c>
      <c r="X10" s="14">
        <v>0.31162506997693801</v>
      </c>
      <c r="Y10" s="14">
        <v>0.29593422232410699</v>
      </c>
      <c r="Z10" s="14">
        <v>0.24790056311262901</v>
      </c>
      <c r="AA10" s="14">
        <v>0.26980277184259699</v>
      </c>
      <c r="AB10" s="14">
        <v>0.334268699027435</v>
      </c>
      <c r="AC10" s="14">
        <v>0.39272639870174703</v>
      </c>
      <c r="AD10" s="14">
        <v>0.14822153522321099</v>
      </c>
      <c r="AE10" s="14"/>
      <c r="AF10" s="14">
        <v>0.35054502682417799</v>
      </c>
      <c r="AG10" s="14">
        <v>0.36313193579032099</v>
      </c>
      <c r="AH10" s="14">
        <v>0.33977064472965202</v>
      </c>
      <c r="AI10" s="14">
        <v>0.37040034865279797</v>
      </c>
      <c r="AJ10" s="14">
        <v>0.31813714054486403</v>
      </c>
      <c r="AK10" s="14">
        <v>0.367011418334734</v>
      </c>
      <c r="AL10" s="14">
        <v>0.28234568254583597</v>
      </c>
      <c r="AM10" s="14">
        <v>0.396342228215806</v>
      </c>
      <c r="AN10" s="14">
        <v>0.23234975051236301</v>
      </c>
      <c r="AO10" s="14">
        <v>0.30228875230503699</v>
      </c>
      <c r="AP10" s="14">
        <v>0.30062094696368802</v>
      </c>
      <c r="AQ10" s="14">
        <v>0.25938484174455001</v>
      </c>
      <c r="AR10" s="14">
        <v>0.21963564897978199</v>
      </c>
      <c r="AS10" s="14">
        <v>0.320719974472569</v>
      </c>
      <c r="AT10" s="14">
        <v>0.54941767751170201</v>
      </c>
      <c r="AU10" s="14">
        <v>0.22283164516929199</v>
      </c>
      <c r="AV10" s="14"/>
      <c r="AW10" s="14">
        <v>0.32633897285981001</v>
      </c>
      <c r="AX10" s="14">
        <v>0.29306144170639098</v>
      </c>
      <c r="AY10" s="14"/>
      <c r="AZ10" s="14">
        <v>0.33088022350808299</v>
      </c>
      <c r="BA10" s="14">
        <v>0.29374982282099099</v>
      </c>
      <c r="BB10" s="14" t="s">
        <v>98</v>
      </c>
      <c r="BC10" s="14" t="s">
        <v>98</v>
      </c>
      <c r="BD10" s="14" t="s">
        <v>98</v>
      </c>
      <c r="BE10" s="14" t="s">
        <v>98</v>
      </c>
      <c r="BF10" s="14" t="s">
        <v>98</v>
      </c>
      <c r="BG10" s="14"/>
      <c r="BH10" s="14">
        <v>0.31168209854158102</v>
      </c>
      <c r="BI10" s="14">
        <v>0.32314807943419499</v>
      </c>
      <c r="BJ10" s="14">
        <v>0.27108714525046301</v>
      </c>
      <c r="BK10" s="14"/>
      <c r="BL10" s="14">
        <v>0.31466508821461697</v>
      </c>
      <c r="BM10" s="14">
        <v>0.37292167847542901</v>
      </c>
      <c r="BN10" s="14">
        <v>0.25794242863017203</v>
      </c>
      <c r="BO10" s="14">
        <v>0.26655067107430302</v>
      </c>
      <c r="BP10" s="14">
        <v>0.25729694181198498</v>
      </c>
      <c r="BQ10" s="14"/>
      <c r="BR10" s="14">
        <v>0.352495927109653</v>
      </c>
      <c r="BS10" s="14">
        <v>0.328119593878549</v>
      </c>
      <c r="BT10" s="14">
        <v>0.26980825664889702</v>
      </c>
    </row>
    <row r="11" spans="2:72" x14ac:dyDescent="0.25">
      <c r="B11" s="15" t="s">
        <v>117</v>
      </c>
      <c r="C11" s="20">
        <v>0.178123420409288</v>
      </c>
      <c r="D11" s="20">
        <v>0.16182071854685601</v>
      </c>
      <c r="E11" s="20">
        <v>0.193397173477446</v>
      </c>
      <c r="F11" s="20"/>
      <c r="G11" s="20">
        <v>0.41056478217241499</v>
      </c>
      <c r="H11" s="20">
        <v>0.28707968776951698</v>
      </c>
      <c r="I11" s="20">
        <v>0.19684295152067399</v>
      </c>
      <c r="J11" s="20">
        <v>0.15234014640125501</v>
      </c>
      <c r="K11" s="20">
        <v>0.116084254153917</v>
      </c>
      <c r="L11" s="20">
        <v>0.104483213624504</v>
      </c>
      <c r="M11" s="20"/>
      <c r="N11" s="20">
        <v>0.158222210287253</v>
      </c>
      <c r="O11" s="20">
        <v>0.19963256821434</v>
      </c>
      <c r="P11" s="20">
        <v>0.16275394726650599</v>
      </c>
      <c r="Q11" s="20">
        <v>0.19767448818668901</v>
      </c>
      <c r="R11" s="20"/>
      <c r="S11" s="20">
        <v>0.15727506034514699</v>
      </c>
      <c r="T11" s="20">
        <v>0.17995370922189299</v>
      </c>
      <c r="U11" s="20">
        <v>0.219971217483869</v>
      </c>
      <c r="V11" s="20">
        <v>0.13903293383583501</v>
      </c>
      <c r="W11" s="20">
        <v>0.12945144376329201</v>
      </c>
      <c r="X11" s="20">
        <v>0.19008085059462701</v>
      </c>
      <c r="Y11" s="20">
        <v>0.21660634363221201</v>
      </c>
      <c r="Z11" s="20">
        <v>0.16693895005078599</v>
      </c>
      <c r="AA11" s="20">
        <v>0.185144381545646</v>
      </c>
      <c r="AB11" s="20">
        <v>0.209382267272504</v>
      </c>
      <c r="AC11" s="20">
        <v>0.148159696916421</v>
      </c>
      <c r="AD11" s="20">
        <v>0.16895027291053999</v>
      </c>
      <c r="AE11" s="20"/>
      <c r="AF11" s="20">
        <v>0.30804891763412801</v>
      </c>
      <c r="AG11" s="20">
        <v>0.118205721083878</v>
      </c>
      <c r="AH11" s="20">
        <v>0.186223578698267</v>
      </c>
      <c r="AI11" s="20">
        <v>0.13613122319172999</v>
      </c>
      <c r="AJ11" s="20">
        <v>0.19598800264678701</v>
      </c>
      <c r="AK11" s="20">
        <v>0.197303402623943</v>
      </c>
      <c r="AL11" s="20">
        <v>0.17357539702550301</v>
      </c>
      <c r="AM11" s="20">
        <v>0.21351235024325299</v>
      </c>
      <c r="AN11" s="20">
        <v>0.16189822824877001</v>
      </c>
      <c r="AO11" s="20">
        <v>0.13816721150427499</v>
      </c>
      <c r="AP11" s="20">
        <v>0.21856977867510499</v>
      </c>
      <c r="AQ11" s="20">
        <v>0.19155336032911499</v>
      </c>
      <c r="AR11" s="20">
        <v>0.13376059242803001</v>
      </c>
      <c r="AS11" s="20">
        <v>0.115287056373896</v>
      </c>
      <c r="AT11" s="20">
        <v>5.52408242077084E-2</v>
      </c>
      <c r="AU11" s="20">
        <v>0.194480543217527</v>
      </c>
      <c r="AV11" s="20"/>
      <c r="AW11" s="20">
        <v>0.129805743572422</v>
      </c>
      <c r="AX11" s="20">
        <v>0.26468307926684997</v>
      </c>
      <c r="AY11" s="20"/>
      <c r="AZ11" s="20">
        <v>0.14551448127337799</v>
      </c>
      <c r="BA11" s="20">
        <v>0.21906286446482401</v>
      </c>
      <c r="BB11" s="20" t="s">
        <v>98</v>
      </c>
      <c r="BC11" s="20" t="s">
        <v>98</v>
      </c>
      <c r="BD11" s="20" t="s">
        <v>98</v>
      </c>
      <c r="BE11" s="20" t="s">
        <v>98</v>
      </c>
      <c r="BF11" s="20" t="s">
        <v>98</v>
      </c>
      <c r="BG11" s="20"/>
      <c r="BH11" s="20">
        <v>0.133223778625227</v>
      </c>
      <c r="BI11" s="20">
        <v>0.17886475448529801</v>
      </c>
      <c r="BJ11" s="20">
        <v>0.24884730804600999</v>
      </c>
      <c r="BK11" s="20"/>
      <c r="BL11" s="20">
        <v>0.132314412210046</v>
      </c>
      <c r="BM11" s="20">
        <v>0.19932240768230799</v>
      </c>
      <c r="BN11" s="20">
        <v>0.13875101031656101</v>
      </c>
      <c r="BO11" s="20">
        <v>0.216631675796467</v>
      </c>
      <c r="BP11" s="20">
        <v>0.25179418719969898</v>
      </c>
      <c r="BQ11" s="20"/>
      <c r="BR11" s="20">
        <v>0.11914644597884699</v>
      </c>
      <c r="BS11" s="20">
        <v>0.20608602281480101</v>
      </c>
      <c r="BT11" s="20">
        <v>0.121310773389556</v>
      </c>
    </row>
    <row r="12" spans="2:72" x14ac:dyDescent="0.25">
      <c r="B12" s="16" t="s">
        <v>201</v>
      </c>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217</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1278</v>
      </c>
      <c r="D7" s="10">
        <v>635</v>
      </c>
      <c r="E7" s="10">
        <v>642</v>
      </c>
      <c r="F7" s="10"/>
      <c r="G7" s="10">
        <v>107</v>
      </c>
      <c r="H7" s="10">
        <v>140</v>
      </c>
      <c r="I7" s="10">
        <v>223</v>
      </c>
      <c r="J7" s="10">
        <v>221</v>
      </c>
      <c r="K7" s="10">
        <v>238</v>
      </c>
      <c r="L7" s="10">
        <v>349</v>
      </c>
      <c r="M7" s="10"/>
      <c r="N7" s="10">
        <v>464</v>
      </c>
      <c r="O7" s="10">
        <v>365</v>
      </c>
      <c r="P7" s="10">
        <v>246</v>
      </c>
      <c r="Q7" s="10">
        <v>198</v>
      </c>
      <c r="R7" s="10"/>
      <c r="S7" s="10">
        <v>113</v>
      </c>
      <c r="T7" s="10">
        <v>195</v>
      </c>
      <c r="U7" s="10">
        <v>118</v>
      </c>
      <c r="V7" s="10">
        <v>116</v>
      </c>
      <c r="W7" s="10">
        <v>104</v>
      </c>
      <c r="X7" s="10">
        <v>110</v>
      </c>
      <c r="Y7" s="10">
        <v>124</v>
      </c>
      <c r="Z7" s="10">
        <v>57</v>
      </c>
      <c r="AA7" s="10">
        <v>146</v>
      </c>
      <c r="AB7" s="10">
        <v>102</v>
      </c>
      <c r="AC7" s="10">
        <v>65</v>
      </c>
      <c r="AD7" s="10">
        <v>28</v>
      </c>
      <c r="AE7" s="10"/>
      <c r="AF7" s="10">
        <v>6</v>
      </c>
      <c r="AG7" s="10">
        <v>41</v>
      </c>
      <c r="AH7" s="10">
        <v>75</v>
      </c>
      <c r="AI7" s="10">
        <v>93</v>
      </c>
      <c r="AJ7" s="10">
        <v>108</v>
      </c>
      <c r="AK7" s="10">
        <v>116</v>
      </c>
      <c r="AL7" s="10">
        <v>110</v>
      </c>
      <c r="AM7" s="10">
        <v>99</v>
      </c>
      <c r="AN7" s="10">
        <v>104</v>
      </c>
      <c r="AO7" s="10">
        <v>70</v>
      </c>
      <c r="AP7" s="10">
        <v>121</v>
      </c>
      <c r="AQ7" s="10">
        <v>91</v>
      </c>
      <c r="AR7" s="10">
        <v>54</v>
      </c>
      <c r="AS7" s="10">
        <v>29</v>
      </c>
      <c r="AT7" s="10">
        <v>36</v>
      </c>
      <c r="AU7" s="10">
        <v>57</v>
      </c>
      <c r="AV7" s="10"/>
      <c r="AW7" s="10">
        <v>820</v>
      </c>
      <c r="AX7" s="10">
        <v>458</v>
      </c>
      <c r="AY7" s="10"/>
      <c r="AZ7" s="10">
        <v>713</v>
      </c>
      <c r="BA7" s="10">
        <v>565</v>
      </c>
      <c r="BB7" s="10" t="s">
        <v>97</v>
      </c>
      <c r="BC7" s="10" t="s">
        <v>97</v>
      </c>
      <c r="BD7" s="10" t="s">
        <v>97</v>
      </c>
      <c r="BE7" s="10" t="s">
        <v>97</v>
      </c>
      <c r="BF7" s="10" t="s">
        <v>97</v>
      </c>
      <c r="BG7" s="10"/>
      <c r="BH7" s="10">
        <v>527</v>
      </c>
      <c r="BI7" s="10">
        <v>597</v>
      </c>
      <c r="BJ7" s="10">
        <v>90</v>
      </c>
      <c r="BK7" s="10"/>
      <c r="BL7" s="10">
        <v>544</v>
      </c>
      <c r="BM7" s="10">
        <v>349</v>
      </c>
      <c r="BN7" s="10">
        <v>117</v>
      </c>
      <c r="BO7" s="10">
        <v>20</v>
      </c>
      <c r="BP7" s="10">
        <v>97</v>
      </c>
      <c r="BQ7" s="10"/>
      <c r="BR7" s="10">
        <v>275</v>
      </c>
      <c r="BS7" s="10">
        <v>482</v>
      </c>
      <c r="BT7" s="10">
        <v>92</v>
      </c>
    </row>
    <row r="8" spans="2:72" ht="30" customHeight="1" x14ac:dyDescent="0.25">
      <c r="B8" s="11" t="s">
        <v>19</v>
      </c>
      <c r="C8" s="11">
        <v>1249</v>
      </c>
      <c r="D8" s="11">
        <v>624</v>
      </c>
      <c r="E8" s="11">
        <v>624</v>
      </c>
      <c r="F8" s="11"/>
      <c r="G8" s="11">
        <v>102</v>
      </c>
      <c r="H8" s="11">
        <v>158</v>
      </c>
      <c r="I8" s="11">
        <v>208</v>
      </c>
      <c r="J8" s="11">
        <v>213</v>
      </c>
      <c r="K8" s="11">
        <v>226</v>
      </c>
      <c r="L8" s="11">
        <v>343</v>
      </c>
      <c r="M8" s="11"/>
      <c r="N8" s="11">
        <v>412</v>
      </c>
      <c r="O8" s="11">
        <v>326</v>
      </c>
      <c r="P8" s="11">
        <v>286</v>
      </c>
      <c r="Q8" s="11">
        <v>220</v>
      </c>
      <c r="R8" s="11"/>
      <c r="S8" s="11">
        <v>140</v>
      </c>
      <c r="T8" s="11">
        <v>173</v>
      </c>
      <c r="U8" s="11">
        <v>105</v>
      </c>
      <c r="V8" s="11">
        <v>110</v>
      </c>
      <c r="W8" s="11">
        <v>97</v>
      </c>
      <c r="X8" s="11">
        <v>112</v>
      </c>
      <c r="Y8" s="11">
        <v>113</v>
      </c>
      <c r="Z8" s="11">
        <v>52</v>
      </c>
      <c r="AA8" s="11">
        <v>131</v>
      </c>
      <c r="AB8" s="11">
        <v>113</v>
      </c>
      <c r="AC8" s="11">
        <v>64</v>
      </c>
      <c r="AD8" s="11">
        <v>39</v>
      </c>
      <c r="AE8" s="11"/>
      <c r="AF8" s="11">
        <v>6</v>
      </c>
      <c r="AG8" s="11">
        <v>42</v>
      </c>
      <c r="AH8" s="11">
        <v>76</v>
      </c>
      <c r="AI8" s="11">
        <v>92</v>
      </c>
      <c r="AJ8" s="11">
        <v>108</v>
      </c>
      <c r="AK8" s="11">
        <v>115</v>
      </c>
      <c r="AL8" s="11">
        <v>110</v>
      </c>
      <c r="AM8" s="11">
        <v>99</v>
      </c>
      <c r="AN8" s="11">
        <v>101</v>
      </c>
      <c r="AO8" s="11">
        <v>66</v>
      </c>
      <c r="AP8" s="11">
        <v>116</v>
      </c>
      <c r="AQ8" s="11">
        <v>86</v>
      </c>
      <c r="AR8" s="11">
        <v>51</v>
      </c>
      <c r="AS8" s="11">
        <v>27</v>
      </c>
      <c r="AT8" s="11">
        <v>36</v>
      </c>
      <c r="AU8" s="11">
        <v>53</v>
      </c>
      <c r="AV8" s="11"/>
      <c r="AW8" s="11">
        <v>801</v>
      </c>
      <c r="AX8" s="11">
        <v>447</v>
      </c>
      <c r="AY8" s="11"/>
      <c r="AZ8" s="11">
        <v>695</v>
      </c>
      <c r="BA8" s="11">
        <v>554</v>
      </c>
      <c r="BB8" s="11" t="s">
        <v>97</v>
      </c>
      <c r="BC8" s="11" t="s">
        <v>97</v>
      </c>
      <c r="BD8" s="11" t="s">
        <v>97</v>
      </c>
      <c r="BE8" s="11" t="s">
        <v>97</v>
      </c>
      <c r="BF8" s="11" t="s">
        <v>97</v>
      </c>
      <c r="BG8" s="11"/>
      <c r="BH8" s="11">
        <v>520</v>
      </c>
      <c r="BI8" s="11">
        <v>577</v>
      </c>
      <c r="BJ8" s="11">
        <v>91</v>
      </c>
      <c r="BK8" s="11"/>
      <c r="BL8" s="11">
        <v>517</v>
      </c>
      <c r="BM8" s="11">
        <v>344</v>
      </c>
      <c r="BN8" s="11">
        <v>110</v>
      </c>
      <c r="BO8" s="11">
        <v>21</v>
      </c>
      <c r="BP8" s="11">
        <v>100</v>
      </c>
      <c r="BQ8" s="11"/>
      <c r="BR8" s="11">
        <v>264</v>
      </c>
      <c r="BS8" s="11">
        <v>474</v>
      </c>
      <c r="BT8" s="11">
        <v>85</v>
      </c>
    </row>
    <row r="9" spans="2:72" x14ac:dyDescent="0.25">
      <c r="B9" s="15" t="s">
        <v>212</v>
      </c>
      <c r="C9" s="14">
        <v>0.29339088898698601</v>
      </c>
      <c r="D9" s="14">
        <v>0.29777927135229199</v>
      </c>
      <c r="E9" s="14">
        <v>0.28937013729161698</v>
      </c>
      <c r="F9" s="14"/>
      <c r="G9" s="14">
        <v>0.49006743173103501</v>
      </c>
      <c r="H9" s="14">
        <v>0.390000476975015</v>
      </c>
      <c r="I9" s="14">
        <v>0.36410976902155601</v>
      </c>
      <c r="J9" s="14">
        <v>0.30325063055078399</v>
      </c>
      <c r="K9" s="14">
        <v>0.22644514752223399</v>
      </c>
      <c r="L9" s="14">
        <v>0.18563309176416601</v>
      </c>
      <c r="M9" s="14"/>
      <c r="N9" s="14">
        <v>0.31318137883570801</v>
      </c>
      <c r="O9" s="14">
        <v>0.25687624823916599</v>
      </c>
      <c r="P9" s="14">
        <v>0.34624920222856997</v>
      </c>
      <c r="Q9" s="14">
        <v>0.23395169612976299</v>
      </c>
      <c r="R9" s="14"/>
      <c r="S9" s="14">
        <v>0.39835800919932701</v>
      </c>
      <c r="T9" s="14">
        <v>0.29604275561012999</v>
      </c>
      <c r="U9" s="14">
        <v>0.28533688758720799</v>
      </c>
      <c r="V9" s="14">
        <v>0.32930978145324902</v>
      </c>
      <c r="W9" s="14">
        <v>0.28553110837031498</v>
      </c>
      <c r="X9" s="14">
        <v>0.30298443167195899</v>
      </c>
      <c r="Y9" s="14">
        <v>0.235379838560141</v>
      </c>
      <c r="Z9" s="14">
        <v>0.21278978748213001</v>
      </c>
      <c r="AA9" s="14">
        <v>0.26378649713486502</v>
      </c>
      <c r="AB9" s="14">
        <v>0.28833620411584399</v>
      </c>
      <c r="AC9" s="14">
        <v>0.24389039682344499</v>
      </c>
      <c r="AD9" s="14">
        <v>0.28784328879848298</v>
      </c>
      <c r="AE9" s="14"/>
      <c r="AF9" s="14">
        <v>0</v>
      </c>
      <c r="AG9" s="14">
        <v>0.251451592071469</v>
      </c>
      <c r="AH9" s="14">
        <v>0.26152250600070698</v>
      </c>
      <c r="AI9" s="14">
        <v>0.149793686496798</v>
      </c>
      <c r="AJ9" s="14">
        <v>0.20701130431843701</v>
      </c>
      <c r="AK9" s="14">
        <v>0.21752056981138901</v>
      </c>
      <c r="AL9" s="14">
        <v>0.34003713606296299</v>
      </c>
      <c r="AM9" s="14">
        <v>0.208024155358773</v>
      </c>
      <c r="AN9" s="14">
        <v>0.32710807396595498</v>
      </c>
      <c r="AO9" s="14">
        <v>0.36419243836022203</v>
      </c>
      <c r="AP9" s="14">
        <v>0.29609803924838601</v>
      </c>
      <c r="AQ9" s="14">
        <v>0.429511797337714</v>
      </c>
      <c r="AR9" s="14">
        <v>0.43637823247760099</v>
      </c>
      <c r="AS9" s="14">
        <v>0.37777307738827798</v>
      </c>
      <c r="AT9" s="14">
        <v>0.42214414537060702</v>
      </c>
      <c r="AU9" s="14">
        <v>0.50441722465927197</v>
      </c>
      <c r="AV9" s="14"/>
      <c r="AW9" s="14">
        <v>0.29341124031362398</v>
      </c>
      <c r="AX9" s="14">
        <v>0.29335443019992302</v>
      </c>
      <c r="AY9" s="14"/>
      <c r="AZ9" s="14">
        <v>0.25160742334450897</v>
      </c>
      <c r="BA9" s="14">
        <v>0.34584864748649002</v>
      </c>
      <c r="BB9" s="14" t="s">
        <v>98</v>
      </c>
      <c r="BC9" s="14" t="s">
        <v>98</v>
      </c>
      <c r="BD9" s="14" t="s">
        <v>98</v>
      </c>
      <c r="BE9" s="14" t="s">
        <v>98</v>
      </c>
      <c r="BF9" s="14" t="s">
        <v>98</v>
      </c>
      <c r="BG9" s="14"/>
      <c r="BH9" s="14">
        <v>0.26145887348969399</v>
      </c>
      <c r="BI9" s="14">
        <v>0.29551149818365602</v>
      </c>
      <c r="BJ9" s="14">
        <v>0.39956613160097498</v>
      </c>
      <c r="BK9" s="14"/>
      <c r="BL9" s="14">
        <v>0.26762552625874603</v>
      </c>
      <c r="BM9" s="14">
        <v>0.312983396847413</v>
      </c>
      <c r="BN9" s="14">
        <v>0.30413274184261602</v>
      </c>
      <c r="BO9" s="14">
        <v>0.17450766270040499</v>
      </c>
      <c r="BP9" s="14">
        <v>0.34690825639378098</v>
      </c>
      <c r="BQ9" s="14"/>
      <c r="BR9" s="14">
        <v>0.32644696574634102</v>
      </c>
      <c r="BS9" s="14">
        <v>0.29468716766816599</v>
      </c>
      <c r="BT9" s="14">
        <v>0.340614223346422</v>
      </c>
    </row>
    <row r="10" spans="2:72" ht="30" x14ac:dyDescent="0.25">
      <c r="B10" s="15" t="s">
        <v>213</v>
      </c>
      <c r="C10" s="14">
        <v>0.44317519379013998</v>
      </c>
      <c r="D10" s="14">
        <v>0.47146677782355101</v>
      </c>
      <c r="E10" s="14">
        <v>0.41543408605251902</v>
      </c>
      <c r="F10" s="14"/>
      <c r="G10" s="14">
        <v>0.15353222534646599</v>
      </c>
      <c r="H10" s="14">
        <v>0.22743949795087701</v>
      </c>
      <c r="I10" s="14">
        <v>0.35742246683772699</v>
      </c>
      <c r="J10" s="14">
        <v>0.43427604682682602</v>
      </c>
      <c r="K10" s="14">
        <v>0.53659390393692097</v>
      </c>
      <c r="L10" s="14">
        <v>0.624476626370427</v>
      </c>
      <c r="M10" s="14"/>
      <c r="N10" s="14">
        <v>0.42253975463730098</v>
      </c>
      <c r="O10" s="14">
        <v>0.45104461164542697</v>
      </c>
      <c r="P10" s="14">
        <v>0.42745205007397802</v>
      </c>
      <c r="Q10" s="14">
        <v>0.49241060818221599</v>
      </c>
      <c r="R10" s="14"/>
      <c r="S10" s="14">
        <v>0.39412330856329703</v>
      </c>
      <c r="T10" s="14">
        <v>0.44125566105122199</v>
      </c>
      <c r="U10" s="14">
        <v>0.41601792807315202</v>
      </c>
      <c r="V10" s="14">
        <v>0.40580109766249201</v>
      </c>
      <c r="W10" s="14">
        <v>0.48414807807105498</v>
      </c>
      <c r="X10" s="14">
        <v>0.48341456072618</v>
      </c>
      <c r="Y10" s="14">
        <v>0.48423440723074901</v>
      </c>
      <c r="Z10" s="14">
        <v>0.47636046740689902</v>
      </c>
      <c r="AA10" s="14">
        <v>0.45657340721239698</v>
      </c>
      <c r="AB10" s="14">
        <v>0.39771253765452003</v>
      </c>
      <c r="AC10" s="14">
        <v>0.57488724536319202</v>
      </c>
      <c r="AD10" s="14">
        <v>0.29571824894160398</v>
      </c>
      <c r="AE10" s="14"/>
      <c r="AF10" s="14">
        <v>0.69195108236587299</v>
      </c>
      <c r="AG10" s="14">
        <v>0.51975228494591696</v>
      </c>
      <c r="AH10" s="14">
        <v>0.45027548479630197</v>
      </c>
      <c r="AI10" s="14">
        <v>0.61747869876402295</v>
      </c>
      <c r="AJ10" s="14">
        <v>0.50543540010508603</v>
      </c>
      <c r="AK10" s="14">
        <v>0.52711714890505301</v>
      </c>
      <c r="AL10" s="14">
        <v>0.40455423142513702</v>
      </c>
      <c r="AM10" s="14">
        <v>0.51206720261364902</v>
      </c>
      <c r="AN10" s="14">
        <v>0.46425403181577801</v>
      </c>
      <c r="AO10" s="14">
        <v>0.38378817530648601</v>
      </c>
      <c r="AP10" s="14">
        <v>0.380302271445494</v>
      </c>
      <c r="AQ10" s="14">
        <v>0.32901384053078703</v>
      </c>
      <c r="AR10" s="14">
        <v>0.37526796247334898</v>
      </c>
      <c r="AS10" s="14">
        <v>0.29854069001928402</v>
      </c>
      <c r="AT10" s="14">
        <v>0.38566204187729902</v>
      </c>
      <c r="AU10" s="14">
        <v>0.24800531677472901</v>
      </c>
      <c r="AV10" s="14"/>
      <c r="AW10" s="14">
        <v>0.47920008859527802</v>
      </c>
      <c r="AX10" s="14">
        <v>0.37863768269993298</v>
      </c>
      <c r="AY10" s="14"/>
      <c r="AZ10" s="14">
        <v>0.52490302635749397</v>
      </c>
      <c r="BA10" s="14">
        <v>0.340568604375314</v>
      </c>
      <c r="BB10" s="14" t="s">
        <v>98</v>
      </c>
      <c r="BC10" s="14" t="s">
        <v>98</v>
      </c>
      <c r="BD10" s="14" t="s">
        <v>98</v>
      </c>
      <c r="BE10" s="14" t="s">
        <v>98</v>
      </c>
      <c r="BF10" s="14" t="s">
        <v>98</v>
      </c>
      <c r="BG10" s="14"/>
      <c r="BH10" s="14">
        <v>0.50647653033164997</v>
      </c>
      <c r="BI10" s="14">
        <v>0.44563228895878398</v>
      </c>
      <c r="BJ10" s="14">
        <v>0.22657355631520601</v>
      </c>
      <c r="BK10" s="14"/>
      <c r="BL10" s="14">
        <v>0.49008908442710802</v>
      </c>
      <c r="BM10" s="14">
        <v>0.431352042148962</v>
      </c>
      <c r="BN10" s="14">
        <v>0.49127415485788301</v>
      </c>
      <c r="BO10" s="14">
        <v>0.64983347032990801</v>
      </c>
      <c r="BP10" s="14">
        <v>0.31273426999492598</v>
      </c>
      <c r="BQ10" s="14"/>
      <c r="BR10" s="14">
        <v>0.47393774439947001</v>
      </c>
      <c r="BS10" s="14">
        <v>0.42457307931948401</v>
      </c>
      <c r="BT10" s="14">
        <v>0.48057898550878297</v>
      </c>
    </row>
    <row r="11" spans="2:72" x14ac:dyDescent="0.25">
      <c r="B11" s="15" t="s">
        <v>117</v>
      </c>
      <c r="C11" s="20">
        <v>0.26343391722287401</v>
      </c>
      <c r="D11" s="20">
        <v>0.23075395082415701</v>
      </c>
      <c r="E11" s="20">
        <v>0.295195776655864</v>
      </c>
      <c r="F11" s="20"/>
      <c r="G11" s="20">
        <v>0.356400342922499</v>
      </c>
      <c r="H11" s="20">
        <v>0.38256002507410802</v>
      </c>
      <c r="I11" s="20">
        <v>0.278467764140717</v>
      </c>
      <c r="J11" s="20">
        <v>0.26247332262238998</v>
      </c>
      <c r="K11" s="20">
        <v>0.23696094854084601</v>
      </c>
      <c r="L11" s="20">
        <v>0.18989028186540699</v>
      </c>
      <c r="M11" s="20"/>
      <c r="N11" s="20">
        <v>0.26427886652699001</v>
      </c>
      <c r="O11" s="20">
        <v>0.29207914011540598</v>
      </c>
      <c r="P11" s="20">
        <v>0.22629874769745201</v>
      </c>
      <c r="Q11" s="20">
        <v>0.27363769568802099</v>
      </c>
      <c r="R11" s="20"/>
      <c r="S11" s="20">
        <v>0.20751868223737699</v>
      </c>
      <c r="T11" s="20">
        <v>0.26270158333864801</v>
      </c>
      <c r="U11" s="20">
        <v>0.29864518433963999</v>
      </c>
      <c r="V11" s="20">
        <v>0.26488912088425998</v>
      </c>
      <c r="W11" s="20">
        <v>0.23032081355862899</v>
      </c>
      <c r="X11" s="20">
        <v>0.21360100760186099</v>
      </c>
      <c r="Y11" s="20">
        <v>0.28038575420910899</v>
      </c>
      <c r="Z11" s="20">
        <v>0.31084974511097102</v>
      </c>
      <c r="AA11" s="20">
        <v>0.27964009565273801</v>
      </c>
      <c r="AB11" s="20">
        <v>0.31395125822963599</v>
      </c>
      <c r="AC11" s="20">
        <v>0.18122235781336299</v>
      </c>
      <c r="AD11" s="20">
        <v>0.41643846225991299</v>
      </c>
      <c r="AE11" s="20"/>
      <c r="AF11" s="20">
        <v>0.30804891763412801</v>
      </c>
      <c r="AG11" s="20">
        <v>0.22879612298261501</v>
      </c>
      <c r="AH11" s="20">
        <v>0.28820200920299099</v>
      </c>
      <c r="AI11" s="20">
        <v>0.23272761473917999</v>
      </c>
      <c r="AJ11" s="20">
        <v>0.28755329557647702</v>
      </c>
      <c r="AK11" s="20">
        <v>0.25536228128355798</v>
      </c>
      <c r="AL11" s="20">
        <v>0.25540863251189999</v>
      </c>
      <c r="AM11" s="20">
        <v>0.27990864202757798</v>
      </c>
      <c r="AN11" s="20">
        <v>0.20863789421826701</v>
      </c>
      <c r="AO11" s="20">
        <v>0.25201938633329202</v>
      </c>
      <c r="AP11" s="20">
        <v>0.32359968930612099</v>
      </c>
      <c r="AQ11" s="20">
        <v>0.241474362131499</v>
      </c>
      <c r="AR11" s="20">
        <v>0.18835380504905</v>
      </c>
      <c r="AS11" s="20">
        <v>0.32368623259243801</v>
      </c>
      <c r="AT11" s="20">
        <v>0.19219381275209399</v>
      </c>
      <c r="AU11" s="20">
        <v>0.247577458565999</v>
      </c>
      <c r="AV11" s="20"/>
      <c r="AW11" s="20">
        <v>0.22738867109109701</v>
      </c>
      <c r="AX11" s="20">
        <v>0.328007887100144</v>
      </c>
      <c r="AY11" s="20"/>
      <c r="AZ11" s="20">
        <v>0.223489550297997</v>
      </c>
      <c r="BA11" s="20">
        <v>0.31358274813819598</v>
      </c>
      <c r="BB11" s="20" t="s">
        <v>98</v>
      </c>
      <c r="BC11" s="20" t="s">
        <v>98</v>
      </c>
      <c r="BD11" s="20" t="s">
        <v>98</v>
      </c>
      <c r="BE11" s="20" t="s">
        <v>98</v>
      </c>
      <c r="BF11" s="20" t="s">
        <v>98</v>
      </c>
      <c r="BG11" s="20"/>
      <c r="BH11" s="20">
        <v>0.23206459617865599</v>
      </c>
      <c r="BI11" s="20">
        <v>0.258856212857559</v>
      </c>
      <c r="BJ11" s="20">
        <v>0.37386031208381998</v>
      </c>
      <c r="BK11" s="20"/>
      <c r="BL11" s="20">
        <v>0.242285389314147</v>
      </c>
      <c r="BM11" s="20">
        <v>0.255664561003625</v>
      </c>
      <c r="BN11" s="20">
        <v>0.20459310329950101</v>
      </c>
      <c r="BO11" s="20">
        <v>0.17565886696968699</v>
      </c>
      <c r="BP11" s="20">
        <v>0.34035747361129398</v>
      </c>
      <c r="BQ11" s="20"/>
      <c r="BR11" s="20">
        <v>0.199615289854189</v>
      </c>
      <c r="BS11" s="20">
        <v>0.28073975301234999</v>
      </c>
      <c r="BT11" s="20">
        <v>0.178806791144794</v>
      </c>
    </row>
    <row r="12" spans="2:72" x14ac:dyDescent="0.25">
      <c r="B12" s="16" t="s">
        <v>201</v>
      </c>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BT25"/>
  <sheetViews>
    <sheetView showGridLines="0" topLeftCell="A9" workbookViewId="0">
      <pane xSplit="2" topLeftCell="C1" activePane="topRight" state="frozen"/>
      <selection pane="topRight" activeCell="B21" sqref="B21"/>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229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183</v>
      </c>
      <c r="D7" s="10">
        <v>89</v>
      </c>
      <c r="E7" s="10">
        <v>93</v>
      </c>
      <c r="F7" s="10"/>
      <c r="G7" s="10">
        <v>21</v>
      </c>
      <c r="H7" s="10">
        <v>29</v>
      </c>
      <c r="I7" s="10">
        <v>45</v>
      </c>
      <c r="J7" s="10">
        <v>34</v>
      </c>
      <c r="K7" s="10">
        <v>31</v>
      </c>
      <c r="L7" s="10">
        <v>23</v>
      </c>
      <c r="M7" s="10"/>
      <c r="N7" s="10">
        <v>66</v>
      </c>
      <c r="O7" s="10">
        <v>50</v>
      </c>
      <c r="P7" s="10">
        <v>35</v>
      </c>
      <c r="Q7" s="10">
        <v>32</v>
      </c>
      <c r="R7" s="10"/>
      <c r="S7" s="10">
        <v>32</v>
      </c>
      <c r="T7" s="10">
        <v>26</v>
      </c>
      <c r="U7" s="10">
        <v>13</v>
      </c>
      <c r="V7" s="10">
        <v>10</v>
      </c>
      <c r="W7" s="10">
        <v>10</v>
      </c>
      <c r="X7" s="10">
        <v>20</v>
      </c>
      <c r="Y7" s="10">
        <v>16</v>
      </c>
      <c r="Z7" s="10">
        <v>7</v>
      </c>
      <c r="AA7" s="10">
        <v>16</v>
      </c>
      <c r="AB7" s="10">
        <v>19</v>
      </c>
      <c r="AC7" s="10">
        <v>11</v>
      </c>
      <c r="AD7" s="10">
        <v>3</v>
      </c>
      <c r="AE7" s="10"/>
      <c r="AF7" s="10">
        <v>3</v>
      </c>
      <c r="AG7" s="10">
        <v>5</v>
      </c>
      <c r="AH7" s="10">
        <v>10</v>
      </c>
      <c r="AI7" s="10">
        <v>12</v>
      </c>
      <c r="AJ7" s="10">
        <v>22</v>
      </c>
      <c r="AK7" s="10">
        <v>9</v>
      </c>
      <c r="AL7" s="10">
        <v>18</v>
      </c>
      <c r="AM7" s="10">
        <v>19</v>
      </c>
      <c r="AN7" s="10">
        <v>14</v>
      </c>
      <c r="AO7" s="10">
        <v>11</v>
      </c>
      <c r="AP7" s="10">
        <v>19</v>
      </c>
      <c r="AQ7" s="10">
        <v>10</v>
      </c>
      <c r="AR7" s="10">
        <v>5</v>
      </c>
      <c r="AS7" s="10">
        <v>5</v>
      </c>
      <c r="AT7" s="10">
        <v>6</v>
      </c>
      <c r="AU7" s="10">
        <v>9</v>
      </c>
      <c r="AV7" s="10"/>
      <c r="AW7" s="10">
        <v>111</v>
      </c>
      <c r="AX7" s="10">
        <v>72</v>
      </c>
      <c r="AY7" s="10"/>
      <c r="AZ7" s="10">
        <v>78</v>
      </c>
      <c r="BA7" s="10">
        <v>105</v>
      </c>
      <c r="BB7" s="10" t="s">
        <v>97</v>
      </c>
      <c r="BC7" s="10" t="s">
        <v>97</v>
      </c>
      <c r="BD7" s="10" t="s">
        <v>97</v>
      </c>
      <c r="BE7" s="10" t="s">
        <v>97</v>
      </c>
      <c r="BF7" s="10" t="s">
        <v>97</v>
      </c>
      <c r="BG7" s="10"/>
      <c r="BH7" s="10">
        <v>65</v>
      </c>
      <c r="BI7" s="10">
        <v>94</v>
      </c>
      <c r="BJ7" s="10">
        <v>13</v>
      </c>
      <c r="BK7" s="10"/>
      <c r="BL7" s="10">
        <v>68</v>
      </c>
      <c r="BM7" s="10">
        <v>67</v>
      </c>
      <c r="BN7" s="10">
        <v>13</v>
      </c>
      <c r="BO7" s="10">
        <v>2</v>
      </c>
      <c r="BP7" s="10">
        <v>12</v>
      </c>
      <c r="BQ7" s="10"/>
      <c r="BR7" s="10">
        <v>36</v>
      </c>
      <c r="BS7" s="10">
        <v>77</v>
      </c>
      <c r="BT7" s="10">
        <v>13</v>
      </c>
    </row>
    <row r="8" spans="2:72" ht="30" customHeight="1" x14ac:dyDescent="0.25">
      <c r="B8" s="11" t="s">
        <v>19</v>
      </c>
      <c r="C8" s="11">
        <v>186</v>
      </c>
      <c r="D8" s="11">
        <v>90</v>
      </c>
      <c r="E8" s="11">
        <v>95</v>
      </c>
      <c r="F8" s="11"/>
      <c r="G8" s="11">
        <v>22</v>
      </c>
      <c r="H8" s="11">
        <v>33</v>
      </c>
      <c r="I8" s="11">
        <v>43</v>
      </c>
      <c r="J8" s="11">
        <v>34</v>
      </c>
      <c r="K8" s="11">
        <v>32</v>
      </c>
      <c r="L8" s="11">
        <v>22</v>
      </c>
      <c r="M8" s="11"/>
      <c r="N8" s="11">
        <v>60</v>
      </c>
      <c r="O8" s="11">
        <v>46</v>
      </c>
      <c r="P8" s="11">
        <v>42</v>
      </c>
      <c r="Q8" s="11">
        <v>38</v>
      </c>
      <c r="R8" s="11"/>
      <c r="S8" s="11">
        <v>40</v>
      </c>
      <c r="T8" s="11">
        <v>22</v>
      </c>
      <c r="U8" s="11">
        <v>12</v>
      </c>
      <c r="V8" s="11">
        <v>9</v>
      </c>
      <c r="W8" s="11">
        <v>10</v>
      </c>
      <c r="X8" s="11">
        <v>19</v>
      </c>
      <c r="Y8" s="11">
        <v>15</v>
      </c>
      <c r="Z8" s="11">
        <v>6</v>
      </c>
      <c r="AA8" s="11">
        <v>15</v>
      </c>
      <c r="AB8" s="11">
        <v>23</v>
      </c>
      <c r="AC8" s="11">
        <v>11</v>
      </c>
      <c r="AD8" s="11">
        <v>4</v>
      </c>
      <c r="AE8" s="11"/>
      <c r="AF8" s="11">
        <v>3</v>
      </c>
      <c r="AG8" s="11">
        <v>5</v>
      </c>
      <c r="AH8" s="11">
        <v>10</v>
      </c>
      <c r="AI8" s="11">
        <v>13</v>
      </c>
      <c r="AJ8" s="11">
        <v>23</v>
      </c>
      <c r="AK8" s="11">
        <v>9</v>
      </c>
      <c r="AL8" s="11">
        <v>20</v>
      </c>
      <c r="AM8" s="11">
        <v>19</v>
      </c>
      <c r="AN8" s="11">
        <v>14</v>
      </c>
      <c r="AO8" s="11">
        <v>10</v>
      </c>
      <c r="AP8" s="11">
        <v>19</v>
      </c>
      <c r="AQ8" s="11">
        <v>10</v>
      </c>
      <c r="AR8" s="11">
        <v>5</v>
      </c>
      <c r="AS8" s="11">
        <v>4</v>
      </c>
      <c r="AT8" s="11">
        <v>7</v>
      </c>
      <c r="AU8" s="11">
        <v>8</v>
      </c>
      <c r="AV8" s="11"/>
      <c r="AW8" s="11">
        <v>114</v>
      </c>
      <c r="AX8" s="11">
        <v>72</v>
      </c>
      <c r="AY8" s="11"/>
      <c r="AZ8" s="11">
        <v>78</v>
      </c>
      <c r="BA8" s="11">
        <v>108</v>
      </c>
      <c r="BB8" s="11" t="s">
        <v>97</v>
      </c>
      <c r="BC8" s="11" t="s">
        <v>97</v>
      </c>
      <c r="BD8" s="11" t="s">
        <v>97</v>
      </c>
      <c r="BE8" s="11" t="s">
        <v>97</v>
      </c>
      <c r="BF8" s="11" t="s">
        <v>97</v>
      </c>
      <c r="BG8" s="11"/>
      <c r="BH8" s="11">
        <v>67</v>
      </c>
      <c r="BI8" s="11">
        <v>94</v>
      </c>
      <c r="BJ8" s="11">
        <v>13</v>
      </c>
      <c r="BK8" s="11"/>
      <c r="BL8" s="11">
        <v>66</v>
      </c>
      <c r="BM8" s="11">
        <v>69</v>
      </c>
      <c r="BN8" s="11">
        <v>13</v>
      </c>
      <c r="BO8" s="11">
        <v>2</v>
      </c>
      <c r="BP8" s="11">
        <v>13</v>
      </c>
      <c r="BQ8" s="11"/>
      <c r="BR8" s="11">
        <v>35</v>
      </c>
      <c r="BS8" s="11">
        <v>80</v>
      </c>
      <c r="BT8" s="11">
        <v>13</v>
      </c>
    </row>
    <row r="9" spans="2:72" x14ac:dyDescent="0.25">
      <c r="B9" s="15" t="s">
        <v>218</v>
      </c>
      <c r="C9" s="14">
        <v>0.25890316707320299</v>
      </c>
      <c r="D9" s="14">
        <v>0.19796019645302301</v>
      </c>
      <c r="E9" s="14">
        <v>0.319309619501501</v>
      </c>
      <c r="F9" s="14"/>
      <c r="G9" s="14">
        <v>0.36159046047379301</v>
      </c>
      <c r="H9" s="14">
        <v>0.22944908311460099</v>
      </c>
      <c r="I9" s="14">
        <v>0.360464573373249</v>
      </c>
      <c r="J9" s="14">
        <v>0.34543754016360001</v>
      </c>
      <c r="K9" s="14">
        <v>0.146497830059304</v>
      </c>
      <c r="L9" s="14">
        <v>4.0277409817205699E-2</v>
      </c>
      <c r="M9" s="14"/>
      <c r="N9" s="14">
        <v>0.166466641558428</v>
      </c>
      <c r="O9" s="14">
        <v>0.25488295745002798</v>
      </c>
      <c r="P9" s="14">
        <v>0.3775568444845</v>
      </c>
      <c r="Q9" s="14">
        <v>0.28081642070644902</v>
      </c>
      <c r="R9" s="14"/>
      <c r="S9" s="14">
        <v>0.13493744326738499</v>
      </c>
      <c r="T9" s="14">
        <v>0.265823762080172</v>
      </c>
      <c r="U9" s="14">
        <v>0.35147389734510298</v>
      </c>
      <c r="V9" s="14">
        <v>0.39338232366074</v>
      </c>
      <c r="W9" s="14">
        <v>0.40002826234519701</v>
      </c>
      <c r="X9" s="14">
        <v>0.31830696599891201</v>
      </c>
      <c r="Y9" s="14">
        <v>0.31419478607839901</v>
      </c>
      <c r="Z9" s="14">
        <v>0.42533172314262502</v>
      </c>
      <c r="AA9" s="14">
        <v>0.31273510731065901</v>
      </c>
      <c r="AB9" s="14">
        <v>0.14661184464757701</v>
      </c>
      <c r="AC9" s="14">
        <v>0.34522543647631199</v>
      </c>
      <c r="AD9" s="14">
        <v>0</v>
      </c>
      <c r="AE9" s="14"/>
      <c r="AF9" s="14">
        <v>0.39191886094224199</v>
      </c>
      <c r="AG9" s="14">
        <v>0.21896066116909699</v>
      </c>
      <c r="AH9" s="14">
        <v>7.9431433691711101E-2</v>
      </c>
      <c r="AI9" s="14">
        <v>0.16386816898557</v>
      </c>
      <c r="AJ9" s="14">
        <v>0.35167711609797297</v>
      </c>
      <c r="AK9" s="14">
        <v>0.46251238567483499</v>
      </c>
      <c r="AL9" s="14">
        <v>0.40133773468851303</v>
      </c>
      <c r="AM9" s="14">
        <v>0.26683563394978499</v>
      </c>
      <c r="AN9" s="14">
        <v>0.20440042517839199</v>
      </c>
      <c r="AO9" s="14">
        <v>0.30320468737534501</v>
      </c>
      <c r="AP9" s="14">
        <v>0.25345080875770698</v>
      </c>
      <c r="AQ9" s="14">
        <v>0.17749870343170401</v>
      </c>
      <c r="AR9" s="14">
        <v>0.144837413373445</v>
      </c>
      <c r="AS9" s="14">
        <v>0.34970512641109303</v>
      </c>
      <c r="AT9" s="14">
        <v>0</v>
      </c>
      <c r="AU9" s="14">
        <v>0</v>
      </c>
      <c r="AV9" s="14"/>
      <c r="AW9" s="14">
        <v>0.29057754653958201</v>
      </c>
      <c r="AX9" s="14">
        <v>0.208662456292939</v>
      </c>
      <c r="AY9" s="14"/>
      <c r="AZ9" s="14">
        <v>0.17501655930346199</v>
      </c>
      <c r="BA9" s="14">
        <v>0.31963353908539399</v>
      </c>
      <c r="BB9" s="14" t="s">
        <v>98</v>
      </c>
      <c r="BC9" s="14" t="s">
        <v>98</v>
      </c>
      <c r="BD9" s="14" t="s">
        <v>98</v>
      </c>
      <c r="BE9" s="14" t="s">
        <v>98</v>
      </c>
      <c r="BF9" s="14" t="s">
        <v>98</v>
      </c>
      <c r="BG9" s="14"/>
      <c r="BH9" s="14">
        <v>0.22156976130633799</v>
      </c>
      <c r="BI9" s="14">
        <v>0.243437155078462</v>
      </c>
      <c r="BJ9" s="14">
        <v>0.412796638372252</v>
      </c>
      <c r="BK9" s="14"/>
      <c r="BL9" s="14">
        <v>0.203072553622484</v>
      </c>
      <c r="BM9" s="14">
        <v>0.32588034299679902</v>
      </c>
      <c r="BN9" s="14">
        <v>0.20856007899360299</v>
      </c>
      <c r="BO9" s="14">
        <v>0.55330106058416995</v>
      </c>
      <c r="BP9" s="14">
        <v>0.33563078680749597</v>
      </c>
      <c r="BQ9" s="14"/>
      <c r="BR9" s="14">
        <v>0.22341662272243501</v>
      </c>
      <c r="BS9" s="14">
        <v>0.28622062271465298</v>
      </c>
      <c r="BT9" s="14">
        <v>0.27889864691075</v>
      </c>
    </row>
    <row r="10" spans="2:72" x14ac:dyDescent="0.25">
      <c r="B10" s="15" t="s">
        <v>219</v>
      </c>
      <c r="C10" s="14">
        <v>0.14589651740092999</v>
      </c>
      <c r="D10" s="14">
        <v>0.16327220420399899</v>
      </c>
      <c r="E10" s="14">
        <v>0.13049382232301099</v>
      </c>
      <c r="F10" s="14"/>
      <c r="G10" s="14">
        <v>0.22787977291255801</v>
      </c>
      <c r="H10" s="14">
        <v>0.23118797688680801</v>
      </c>
      <c r="I10" s="14">
        <v>0.19752160208431599</v>
      </c>
      <c r="J10" s="14">
        <v>0.119216230732809</v>
      </c>
      <c r="K10" s="14">
        <v>6.3290265196025597E-2</v>
      </c>
      <c r="L10" s="14">
        <v>0</v>
      </c>
      <c r="M10" s="14"/>
      <c r="N10" s="14">
        <v>0.13870700215843601</v>
      </c>
      <c r="O10" s="14">
        <v>0.13161200315433699</v>
      </c>
      <c r="P10" s="14">
        <v>8.3349486851622995E-2</v>
      </c>
      <c r="Q10" s="14">
        <v>0.24286822854443799</v>
      </c>
      <c r="R10" s="14"/>
      <c r="S10" s="14">
        <v>0.220800428838479</v>
      </c>
      <c r="T10" s="14">
        <v>0.116090382505012</v>
      </c>
      <c r="U10" s="14">
        <v>8.7344178400323103E-2</v>
      </c>
      <c r="V10" s="14">
        <v>0.33692846273649402</v>
      </c>
      <c r="W10" s="14">
        <v>8.1048023225881102E-2</v>
      </c>
      <c r="X10" s="14">
        <v>4.6409066737072298E-2</v>
      </c>
      <c r="Y10" s="14">
        <v>5.47805850022893E-2</v>
      </c>
      <c r="Z10" s="14">
        <v>0.123002006789155</v>
      </c>
      <c r="AA10" s="14">
        <v>0.24965508576672299</v>
      </c>
      <c r="AB10" s="14">
        <v>9.9713124278819801E-2</v>
      </c>
      <c r="AC10" s="14">
        <v>0.216267905158089</v>
      </c>
      <c r="AD10" s="14">
        <v>0</v>
      </c>
      <c r="AE10" s="14"/>
      <c r="AF10" s="14">
        <v>0</v>
      </c>
      <c r="AG10" s="14">
        <v>0.18129698220370499</v>
      </c>
      <c r="AH10" s="14">
        <v>0</v>
      </c>
      <c r="AI10" s="14">
        <v>0</v>
      </c>
      <c r="AJ10" s="14">
        <v>0.15836550532561799</v>
      </c>
      <c r="AK10" s="14">
        <v>0.41251193348769299</v>
      </c>
      <c r="AL10" s="14">
        <v>0.13147735859847201</v>
      </c>
      <c r="AM10" s="14">
        <v>0.18853742245038299</v>
      </c>
      <c r="AN10" s="14">
        <v>0.36742479694419899</v>
      </c>
      <c r="AO10" s="14">
        <v>0.10303288653870001</v>
      </c>
      <c r="AP10" s="14">
        <v>9.5701303927826595E-2</v>
      </c>
      <c r="AQ10" s="14">
        <v>0.18229407465549899</v>
      </c>
      <c r="AR10" s="14">
        <v>0.144837413373445</v>
      </c>
      <c r="AS10" s="14">
        <v>0</v>
      </c>
      <c r="AT10" s="14">
        <v>0.31008175322619302</v>
      </c>
      <c r="AU10" s="14">
        <v>0</v>
      </c>
      <c r="AV10" s="14"/>
      <c r="AW10" s="14">
        <v>0.109841216602201</v>
      </c>
      <c r="AX10" s="14">
        <v>0.203086081018019</v>
      </c>
      <c r="AY10" s="14"/>
      <c r="AZ10" s="14">
        <v>0.11898948089101399</v>
      </c>
      <c r="BA10" s="14">
        <v>0.16537607892376699</v>
      </c>
      <c r="BB10" s="14" t="s">
        <v>98</v>
      </c>
      <c r="BC10" s="14" t="s">
        <v>98</v>
      </c>
      <c r="BD10" s="14" t="s">
        <v>98</v>
      </c>
      <c r="BE10" s="14" t="s">
        <v>98</v>
      </c>
      <c r="BF10" s="14" t="s">
        <v>98</v>
      </c>
      <c r="BG10" s="14"/>
      <c r="BH10" s="14">
        <v>0.11876230475224001</v>
      </c>
      <c r="BI10" s="14">
        <v>0.150980245831879</v>
      </c>
      <c r="BJ10" s="14">
        <v>7.8517497701345501E-2</v>
      </c>
      <c r="BK10" s="14"/>
      <c r="BL10" s="14">
        <v>6.0098948225914203E-2</v>
      </c>
      <c r="BM10" s="14">
        <v>0.27099205264244802</v>
      </c>
      <c r="BN10" s="14">
        <v>7.9243763535384606E-2</v>
      </c>
      <c r="BO10" s="14">
        <v>0.55330106058416995</v>
      </c>
      <c r="BP10" s="14">
        <v>0</v>
      </c>
      <c r="BQ10" s="14"/>
      <c r="BR10" s="14">
        <v>0.120197426373136</v>
      </c>
      <c r="BS10" s="14">
        <v>0.209106018134013</v>
      </c>
      <c r="BT10" s="14">
        <v>8.0425592838004101E-2</v>
      </c>
    </row>
    <row r="11" spans="2:72" ht="30" x14ac:dyDescent="0.25">
      <c r="B11" s="15" t="s">
        <v>220</v>
      </c>
      <c r="C11" s="14">
        <v>0.137368906731728</v>
      </c>
      <c r="D11" s="14">
        <v>0.13044301541173001</v>
      </c>
      <c r="E11" s="14">
        <v>0.145128006982011</v>
      </c>
      <c r="F11" s="14"/>
      <c r="G11" s="14">
        <v>0.14619232659877801</v>
      </c>
      <c r="H11" s="14">
        <v>6.9349643396740199E-2</v>
      </c>
      <c r="I11" s="14">
        <v>0.16248545169828901</v>
      </c>
      <c r="J11" s="14">
        <v>0.13554448437076</v>
      </c>
      <c r="K11" s="14">
        <v>0.15284818292307101</v>
      </c>
      <c r="L11" s="14">
        <v>0.16281427152386599</v>
      </c>
      <c r="M11" s="14"/>
      <c r="N11" s="14">
        <v>0.222591457806781</v>
      </c>
      <c r="O11" s="14">
        <v>5.9628834975053301E-2</v>
      </c>
      <c r="P11" s="14">
        <v>0.114860169465458</v>
      </c>
      <c r="Q11" s="14">
        <v>0.120950271423443</v>
      </c>
      <c r="R11" s="14"/>
      <c r="S11" s="14">
        <v>0.18807212502562601</v>
      </c>
      <c r="T11" s="14">
        <v>0.25731309504524102</v>
      </c>
      <c r="U11" s="14">
        <v>0.194557724343878</v>
      </c>
      <c r="V11" s="14">
        <v>0.18772791564681099</v>
      </c>
      <c r="W11" s="14">
        <v>0.22194736750166899</v>
      </c>
      <c r="X11" s="14">
        <v>0</v>
      </c>
      <c r="Y11" s="14">
        <v>5.7851820301589203E-2</v>
      </c>
      <c r="Z11" s="14">
        <v>0.13934940515368499</v>
      </c>
      <c r="AA11" s="14">
        <v>6.9092930741301795E-2</v>
      </c>
      <c r="AB11" s="14">
        <v>9.7522666960305898E-2</v>
      </c>
      <c r="AC11" s="14">
        <v>0</v>
      </c>
      <c r="AD11" s="14">
        <v>0.29096692239093103</v>
      </c>
      <c r="AE11" s="14"/>
      <c r="AF11" s="14">
        <v>0</v>
      </c>
      <c r="AG11" s="14">
        <v>0</v>
      </c>
      <c r="AH11" s="14">
        <v>0</v>
      </c>
      <c r="AI11" s="14">
        <v>0.149418978382479</v>
      </c>
      <c r="AJ11" s="14">
        <v>0.15852582320190001</v>
      </c>
      <c r="AK11" s="14">
        <v>0.28107697184017999</v>
      </c>
      <c r="AL11" s="14">
        <v>5.7951539987563597E-2</v>
      </c>
      <c r="AM11" s="14">
        <v>0.171980404068698</v>
      </c>
      <c r="AN11" s="14">
        <v>7.3735230351197598E-2</v>
      </c>
      <c r="AO11" s="14">
        <v>0.16293528034524099</v>
      </c>
      <c r="AP11" s="14">
        <v>0.259977943049021</v>
      </c>
      <c r="AQ11" s="14">
        <v>8.7141951630219899E-2</v>
      </c>
      <c r="AR11" s="14">
        <v>0</v>
      </c>
      <c r="AS11" s="14">
        <v>0.52039087133539197</v>
      </c>
      <c r="AT11" s="14">
        <v>0</v>
      </c>
      <c r="AU11" s="14">
        <v>0.25842134326057598</v>
      </c>
      <c r="AV11" s="14"/>
      <c r="AW11" s="14">
        <v>0.15079627541643201</v>
      </c>
      <c r="AX11" s="14">
        <v>0.116070918957596</v>
      </c>
      <c r="AY11" s="14"/>
      <c r="AZ11" s="14">
        <v>0.10777400461414401</v>
      </c>
      <c r="BA11" s="14">
        <v>0.15879436978297801</v>
      </c>
      <c r="BB11" s="14" t="s">
        <v>98</v>
      </c>
      <c r="BC11" s="14" t="s">
        <v>98</v>
      </c>
      <c r="BD11" s="14" t="s">
        <v>98</v>
      </c>
      <c r="BE11" s="14" t="s">
        <v>98</v>
      </c>
      <c r="BF11" s="14" t="s">
        <v>98</v>
      </c>
      <c r="BG11" s="14"/>
      <c r="BH11" s="14">
        <v>7.7791692163670101E-2</v>
      </c>
      <c r="BI11" s="14">
        <v>0.20482577237011201</v>
      </c>
      <c r="BJ11" s="14">
        <v>0</v>
      </c>
      <c r="BK11" s="14"/>
      <c r="BL11" s="14">
        <v>0.113085408948932</v>
      </c>
      <c r="BM11" s="14">
        <v>0.15686227763048699</v>
      </c>
      <c r="BN11" s="14">
        <v>0.15011588814652499</v>
      </c>
      <c r="BO11" s="14">
        <v>0</v>
      </c>
      <c r="BP11" s="14">
        <v>0.16831937316877499</v>
      </c>
      <c r="BQ11" s="14"/>
      <c r="BR11" s="14">
        <v>0.16662683765657699</v>
      </c>
      <c r="BS11" s="14">
        <v>0.14383115186522899</v>
      </c>
      <c r="BT11" s="14">
        <v>0.14125587083480601</v>
      </c>
    </row>
    <row r="12" spans="2:72" ht="30" x14ac:dyDescent="0.25">
      <c r="B12" s="15" t="s">
        <v>221</v>
      </c>
      <c r="C12" s="14">
        <v>9.5195683219945204E-2</v>
      </c>
      <c r="D12" s="14">
        <v>9.5905375660595094E-2</v>
      </c>
      <c r="E12" s="14">
        <v>9.5305778685952802E-2</v>
      </c>
      <c r="F12" s="14"/>
      <c r="G12" s="14">
        <v>0.31507165503301698</v>
      </c>
      <c r="H12" s="14">
        <v>0.14705399685175699</v>
      </c>
      <c r="I12" s="14">
        <v>4.4898541791688597E-2</v>
      </c>
      <c r="J12" s="14">
        <v>7.4155479921798703E-2</v>
      </c>
      <c r="K12" s="14">
        <v>4.9390255245824299E-2</v>
      </c>
      <c r="L12" s="14">
        <v>0</v>
      </c>
      <c r="M12" s="14"/>
      <c r="N12" s="14">
        <v>0.102715096825157</v>
      </c>
      <c r="O12" s="14">
        <v>0.13807516042410101</v>
      </c>
      <c r="P12" s="14">
        <v>6.8369693968497E-2</v>
      </c>
      <c r="Q12" s="14">
        <v>6.0631789336247598E-2</v>
      </c>
      <c r="R12" s="14"/>
      <c r="S12" s="14">
        <v>0.118710320062868</v>
      </c>
      <c r="T12" s="14">
        <v>0.14242167227694799</v>
      </c>
      <c r="U12" s="14">
        <v>6.7768601523991404E-2</v>
      </c>
      <c r="V12" s="14">
        <v>9.2494385237378504E-2</v>
      </c>
      <c r="W12" s="14">
        <v>8.5706995455772803E-2</v>
      </c>
      <c r="X12" s="14">
        <v>0.13135910232232201</v>
      </c>
      <c r="Y12" s="14">
        <v>7.7748173522845299E-2</v>
      </c>
      <c r="Z12" s="14">
        <v>0</v>
      </c>
      <c r="AA12" s="14">
        <v>0.124387984123682</v>
      </c>
      <c r="AB12" s="14">
        <v>7.9539384886643097E-2</v>
      </c>
      <c r="AC12" s="14">
        <v>0</v>
      </c>
      <c r="AD12" s="14">
        <v>0</v>
      </c>
      <c r="AE12" s="14"/>
      <c r="AF12" s="14">
        <v>0</v>
      </c>
      <c r="AG12" s="14">
        <v>0.18129698220370499</v>
      </c>
      <c r="AH12" s="14">
        <v>0</v>
      </c>
      <c r="AI12" s="14">
        <v>0</v>
      </c>
      <c r="AJ12" s="14">
        <v>4.8545444589110302E-2</v>
      </c>
      <c r="AK12" s="14">
        <v>0</v>
      </c>
      <c r="AL12" s="14">
        <v>8.9423766177408201E-2</v>
      </c>
      <c r="AM12" s="14">
        <v>7.5264749406583106E-2</v>
      </c>
      <c r="AN12" s="14">
        <v>0</v>
      </c>
      <c r="AO12" s="14">
        <v>0.24851211189090999</v>
      </c>
      <c r="AP12" s="14">
        <v>0.18786045969315601</v>
      </c>
      <c r="AQ12" s="14">
        <v>0.28694242645720403</v>
      </c>
      <c r="AR12" s="14">
        <v>0</v>
      </c>
      <c r="AS12" s="14">
        <v>0.44040948644139399</v>
      </c>
      <c r="AT12" s="14">
        <v>0</v>
      </c>
      <c r="AU12" s="14">
        <v>0.189449524328103</v>
      </c>
      <c r="AV12" s="14"/>
      <c r="AW12" s="14">
        <v>8.8470123426556205E-2</v>
      </c>
      <c r="AX12" s="14">
        <v>0.105863513501315</v>
      </c>
      <c r="AY12" s="14"/>
      <c r="AZ12" s="14">
        <v>9.1413141878598003E-2</v>
      </c>
      <c r="BA12" s="14">
        <v>9.7934083888643803E-2</v>
      </c>
      <c r="BB12" s="14" t="s">
        <v>98</v>
      </c>
      <c r="BC12" s="14" t="s">
        <v>98</v>
      </c>
      <c r="BD12" s="14" t="s">
        <v>98</v>
      </c>
      <c r="BE12" s="14" t="s">
        <v>98</v>
      </c>
      <c r="BF12" s="14" t="s">
        <v>98</v>
      </c>
      <c r="BG12" s="14"/>
      <c r="BH12" s="14">
        <v>6.8851240946861E-2</v>
      </c>
      <c r="BI12" s="14">
        <v>7.1880476009330299E-2</v>
      </c>
      <c r="BJ12" s="14">
        <v>0.16120739546634999</v>
      </c>
      <c r="BK12" s="14"/>
      <c r="BL12" s="14">
        <v>4.8577667965587899E-2</v>
      </c>
      <c r="BM12" s="14">
        <v>0.165607022845318</v>
      </c>
      <c r="BN12" s="14">
        <v>0.231653731346813</v>
      </c>
      <c r="BO12" s="14">
        <v>0</v>
      </c>
      <c r="BP12" s="14">
        <v>0</v>
      </c>
      <c r="BQ12" s="14"/>
      <c r="BR12" s="14">
        <v>4.57340373523384E-2</v>
      </c>
      <c r="BS12" s="14">
        <v>0.15761953834791201</v>
      </c>
      <c r="BT12" s="14">
        <v>0.14975039232435799</v>
      </c>
    </row>
    <row r="13" spans="2:72" ht="45" x14ac:dyDescent="0.25">
      <c r="B13" s="15" t="s">
        <v>222</v>
      </c>
      <c r="C13" s="14">
        <v>9.2275031497603702E-2</v>
      </c>
      <c r="D13" s="14">
        <v>7.9306355880937707E-2</v>
      </c>
      <c r="E13" s="14">
        <v>0.105437524255261</v>
      </c>
      <c r="F13" s="14"/>
      <c r="G13" s="14">
        <v>0.186464241726534</v>
      </c>
      <c r="H13" s="14">
        <v>2.4912990613467599E-2</v>
      </c>
      <c r="I13" s="14">
        <v>6.9990461528108394E-2</v>
      </c>
      <c r="J13" s="14">
        <v>0</v>
      </c>
      <c r="K13" s="14">
        <v>0.23258836273165601</v>
      </c>
      <c r="L13" s="14">
        <v>8.3192491450467504E-2</v>
      </c>
      <c r="M13" s="14"/>
      <c r="N13" s="14">
        <v>0.111998374962195</v>
      </c>
      <c r="O13" s="14">
        <v>7.8983084205860199E-2</v>
      </c>
      <c r="P13" s="14">
        <v>0.115372934548418</v>
      </c>
      <c r="Q13" s="14">
        <v>5.1884825760808197E-2</v>
      </c>
      <c r="R13" s="14"/>
      <c r="S13" s="14">
        <v>0.17224074293238301</v>
      </c>
      <c r="T13" s="14">
        <v>5.0353668280991998E-2</v>
      </c>
      <c r="U13" s="14">
        <v>0</v>
      </c>
      <c r="V13" s="14">
        <v>9.1388683150720101E-2</v>
      </c>
      <c r="W13" s="14">
        <v>0.38891912707646198</v>
      </c>
      <c r="X13" s="14">
        <v>9.6404022592831595E-2</v>
      </c>
      <c r="Y13" s="14">
        <v>5.7775767733752301E-2</v>
      </c>
      <c r="Z13" s="14">
        <v>0.13928258627495599</v>
      </c>
      <c r="AA13" s="14">
        <v>7.2486334678144901E-2</v>
      </c>
      <c r="AB13" s="14">
        <v>0</v>
      </c>
      <c r="AC13" s="14">
        <v>0</v>
      </c>
      <c r="AD13" s="14">
        <v>0</v>
      </c>
      <c r="AE13" s="14"/>
      <c r="AF13" s="14">
        <v>0</v>
      </c>
      <c r="AG13" s="14">
        <v>0</v>
      </c>
      <c r="AH13" s="14">
        <v>0.28143852319153601</v>
      </c>
      <c r="AI13" s="14">
        <v>8.0605596065243507E-2</v>
      </c>
      <c r="AJ13" s="14">
        <v>9.3389846594106707E-2</v>
      </c>
      <c r="AK13" s="14">
        <v>0.109760259879152</v>
      </c>
      <c r="AL13" s="14">
        <v>0</v>
      </c>
      <c r="AM13" s="14">
        <v>0.101787078626043</v>
      </c>
      <c r="AN13" s="14">
        <v>0</v>
      </c>
      <c r="AO13" s="14">
        <v>8.2912761810370106E-2</v>
      </c>
      <c r="AP13" s="14">
        <v>0.15179355590580601</v>
      </c>
      <c r="AQ13" s="14">
        <v>0.24182867304906999</v>
      </c>
      <c r="AR13" s="14">
        <v>0</v>
      </c>
      <c r="AS13" s="14">
        <v>0</v>
      </c>
      <c r="AT13" s="14">
        <v>0.15042791782069401</v>
      </c>
      <c r="AU13" s="14">
        <v>0.12813831639499301</v>
      </c>
      <c r="AV13" s="14"/>
      <c r="AW13" s="14">
        <v>9.2639683922753402E-2</v>
      </c>
      <c r="AX13" s="14">
        <v>9.16966335199349E-2</v>
      </c>
      <c r="AY13" s="14"/>
      <c r="AZ13" s="14">
        <v>8.8262341810820405E-2</v>
      </c>
      <c r="BA13" s="14">
        <v>9.5180049878091103E-2</v>
      </c>
      <c r="BB13" s="14" t="s">
        <v>98</v>
      </c>
      <c r="BC13" s="14" t="s">
        <v>98</v>
      </c>
      <c r="BD13" s="14" t="s">
        <v>98</v>
      </c>
      <c r="BE13" s="14" t="s">
        <v>98</v>
      </c>
      <c r="BF13" s="14" t="s">
        <v>98</v>
      </c>
      <c r="BG13" s="14"/>
      <c r="BH13" s="14">
        <v>9.5020503466346495E-2</v>
      </c>
      <c r="BI13" s="14">
        <v>6.2386280594024103E-2</v>
      </c>
      <c r="BJ13" s="14">
        <v>0.12883674209875101</v>
      </c>
      <c r="BK13" s="14"/>
      <c r="BL13" s="14">
        <v>0.108570645249479</v>
      </c>
      <c r="BM13" s="14">
        <v>7.0875335647568996E-2</v>
      </c>
      <c r="BN13" s="14">
        <v>6.2018138828101803E-2</v>
      </c>
      <c r="BO13" s="14">
        <v>0.44669893941583</v>
      </c>
      <c r="BP13" s="14">
        <v>0.26932159786550702</v>
      </c>
      <c r="BQ13" s="14"/>
      <c r="BR13" s="14">
        <v>0.17243060984144601</v>
      </c>
      <c r="BS13" s="14">
        <v>6.1498506493398102E-2</v>
      </c>
      <c r="BT13" s="14">
        <v>0.146493102652373</v>
      </c>
    </row>
    <row r="14" spans="2:72" x14ac:dyDescent="0.25">
      <c r="B14" s="15" t="s">
        <v>223</v>
      </c>
      <c r="C14" s="14">
        <v>6.3094685610602094E-2</v>
      </c>
      <c r="D14" s="14">
        <v>0.101358200252561</v>
      </c>
      <c r="E14" s="14">
        <v>2.7037219553686199E-2</v>
      </c>
      <c r="F14" s="14"/>
      <c r="G14" s="14">
        <v>0.26917272029582801</v>
      </c>
      <c r="H14" s="14">
        <v>8.8216321090756E-2</v>
      </c>
      <c r="I14" s="14">
        <v>6.9990461528108394E-2</v>
      </c>
      <c r="J14" s="14">
        <v>0</v>
      </c>
      <c r="K14" s="14">
        <v>0</v>
      </c>
      <c r="L14" s="14">
        <v>0</v>
      </c>
      <c r="M14" s="14"/>
      <c r="N14" s="14">
        <v>8.0602865898419598E-2</v>
      </c>
      <c r="O14" s="14">
        <v>2.26030691640015E-2</v>
      </c>
      <c r="P14" s="14">
        <v>0.105566588770513</v>
      </c>
      <c r="Q14" s="14">
        <v>3.80054219439796E-2</v>
      </c>
      <c r="R14" s="14"/>
      <c r="S14" s="14">
        <v>0.15150998074430799</v>
      </c>
      <c r="T14" s="14">
        <v>0</v>
      </c>
      <c r="U14" s="14">
        <v>0</v>
      </c>
      <c r="V14" s="14">
        <v>0</v>
      </c>
      <c r="W14" s="14">
        <v>0.11629287390621799</v>
      </c>
      <c r="X14" s="14">
        <v>8.6400664160383195E-2</v>
      </c>
      <c r="Y14" s="14">
        <v>7.6818751510066202E-2</v>
      </c>
      <c r="Z14" s="14">
        <v>0</v>
      </c>
      <c r="AA14" s="14">
        <v>0</v>
      </c>
      <c r="AB14" s="14">
        <v>7.9539384886643097E-2</v>
      </c>
      <c r="AC14" s="14">
        <v>0</v>
      </c>
      <c r="AD14" s="14">
        <v>0</v>
      </c>
      <c r="AE14" s="14"/>
      <c r="AF14" s="14">
        <v>0</v>
      </c>
      <c r="AG14" s="14">
        <v>0</v>
      </c>
      <c r="AH14" s="14">
        <v>0</v>
      </c>
      <c r="AI14" s="14">
        <v>8.8157616308544601E-2</v>
      </c>
      <c r="AJ14" s="14">
        <v>0</v>
      </c>
      <c r="AK14" s="14">
        <v>0.16741695634930501</v>
      </c>
      <c r="AL14" s="14">
        <v>8.9423766177408201E-2</v>
      </c>
      <c r="AM14" s="14">
        <v>7.5264749406583106E-2</v>
      </c>
      <c r="AN14" s="14">
        <v>0</v>
      </c>
      <c r="AO14" s="14">
        <v>0.18551249769236</v>
      </c>
      <c r="AP14" s="14">
        <v>0.10981517105003499</v>
      </c>
      <c r="AQ14" s="14">
        <v>0</v>
      </c>
      <c r="AR14" s="14">
        <v>0.19577977830314899</v>
      </c>
      <c r="AS14" s="14">
        <v>0</v>
      </c>
      <c r="AT14" s="14">
        <v>0</v>
      </c>
      <c r="AU14" s="14">
        <v>9.7965131252000695E-2</v>
      </c>
      <c r="AV14" s="14"/>
      <c r="AW14" s="14">
        <v>4.2247545059445397E-2</v>
      </c>
      <c r="AX14" s="14">
        <v>9.6161636776540493E-2</v>
      </c>
      <c r="AY14" s="14"/>
      <c r="AZ14" s="14">
        <v>1.06184196943774E-2</v>
      </c>
      <c r="BA14" s="14">
        <v>0.101085292641115</v>
      </c>
      <c r="BB14" s="14" t="s">
        <v>98</v>
      </c>
      <c r="BC14" s="14" t="s">
        <v>98</v>
      </c>
      <c r="BD14" s="14" t="s">
        <v>98</v>
      </c>
      <c r="BE14" s="14" t="s">
        <v>98</v>
      </c>
      <c r="BF14" s="14" t="s">
        <v>98</v>
      </c>
      <c r="BG14" s="14"/>
      <c r="BH14" s="14">
        <v>2.7134610776407001E-2</v>
      </c>
      <c r="BI14" s="14">
        <v>5.4895286908576299E-2</v>
      </c>
      <c r="BJ14" s="14">
        <v>0</v>
      </c>
      <c r="BK14" s="14"/>
      <c r="BL14" s="14">
        <v>1.5740034944937399E-2</v>
      </c>
      <c r="BM14" s="14">
        <v>0.11761354540890601</v>
      </c>
      <c r="BN14" s="14">
        <v>8.4891216093852098E-2</v>
      </c>
      <c r="BO14" s="14">
        <v>0</v>
      </c>
      <c r="BP14" s="14">
        <v>0</v>
      </c>
      <c r="BQ14" s="14"/>
      <c r="BR14" s="14">
        <v>2.9324414076214202E-2</v>
      </c>
      <c r="BS14" s="14">
        <v>0.102053236432035</v>
      </c>
      <c r="BT14" s="14">
        <v>8.6157270635417602E-2</v>
      </c>
    </row>
    <row r="15" spans="2:72" x14ac:dyDescent="0.25">
      <c r="B15" s="15" t="s">
        <v>92</v>
      </c>
      <c r="C15" s="14">
        <v>6.2661564958386595E-2</v>
      </c>
      <c r="D15" s="14">
        <v>6.2301030299926098E-2</v>
      </c>
      <c r="E15" s="14">
        <v>6.3525302725939994E-2</v>
      </c>
      <c r="F15" s="14"/>
      <c r="G15" s="14">
        <v>9.1103289706637794E-2</v>
      </c>
      <c r="H15" s="14">
        <v>0</v>
      </c>
      <c r="I15" s="14">
        <v>8.0443856708383901E-2</v>
      </c>
      <c r="J15" s="14">
        <v>6.7397266558821001E-2</v>
      </c>
      <c r="K15" s="14">
        <v>2.4357021779740098E-2</v>
      </c>
      <c r="L15" s="14">
        <v>0.142320724173673</v>
      </c>
      <c r="M15" s="14"/>
      <c r="N15" s="14">
        <v>4.3919594326148698E-2</v>
      </c>
      <c r="O15" s="14">
        <v>7.4603594969775394E-2</v>
      </c>
      <c r="P15" s="14">
        <v>7.8658905679288196E-2</v>
      </c>
      <c r="Q15" s="14">
        <v>6.04550186888985E-2</v>
      </c>
      <c r="R15" s="14"/>
      <c r="S15" s="14">
        <v>0</v>
      </c>
      <c r="T15" s="14">
        <v>3.6312700011400398E-2</v>
      </c>
      <c r="U15" s="14">
        <v>0.16386161171499</v>
      </c>
      <c r="V15" s="14">
        <v>0</v>
      </c>
      <c r="W15" s="14">
        <v>0</v>
      </c>
      <c r="X15" s="14">
        <v>0</v>
      </c>
      <c r="Y15" s="14">
        <v>7.1669756964053699E-2</v>
      </c>
      <c r="Z15" s="14">
        <v>0</v>
      </c>
      <c r="AA15" s="14">
        <v>0.10349010427218901</v>
      </c>
      <c r="AB15" s="14">
        <v>0.14467334774763299</v>
      </c>
      <c r="AC15" s="14">
        <v>0.26708461699171498</v>
      </c>
      <c r="AD15" s="14">
        <v>0</v>
      </c>
      <c r="AE15" s="14"/>
      <c r="AF15" s="14">
        <v>0</v>
      </c>
      <c r="AG15" s="14">
        <v>0</v>
      </c>
      <c r="AH15" s="14">
        <v>7.7875142561619995E-2</v>
      </c>
      <c r="AI15" s="14">
        <v>0.17634653943623599</v>
      </c>
      <c r="AJ15" s="14">
        <v>0.12515595750283501</v>
      </c>
      <c r="AK15" s="14">
        <v>9.2711343379632993E-2</v>
      </c>
      <c r="AL15" s="14">
        <v>0</v>
      </c>
      <c r="AM15" s="14">
        <v>4.2402887820417498E-2</v>
      </c>
      <c r="AN15" s="14">
        <v>9.3511397013065101E-2</v>
      </c>
      <c r="AO15" s="14">
        <v>0</v>
      </c>
      <c r="AP15" s="14">
        <v>0</v>
      </c>
      <c r="AQ15" s="14">
        <v>0</v>
      </c>
      <c r="AR15" s="14">
        <v>0.18289748391970001</v>
      </c>
      <c r="AS15" s="14">
        <v>0</v>
      </c>
      <c r="AT15" s="14">
        <v>0</v>
      </c>
      <c r="AU15" s="14">
        <v>9.2135523957519602E-2</v>
      </c>
      <c r="AV15" s="14"/>
      <c r="AW15" s="14">
        <v>6.1630822376222E-2</v>
      </c>
      <c r="AX15" s="14">
        <v>6.4296490119727101E-2</v>
      </c>
      <c r="AY15" s="14"/>
      <c r="AZ15" s="14">
        <v>9.9671601784641697E-2</v>
      </c>
      <c r="BA15" s="14">
        <v>3.58678565894315E-2</v>
      </c>
      <c r="BB15" s="14" t="s">
        <v>98</v>
      </c>
      <c r="BC15" s="14" t="s">
        <v>98</v>
      </c>
      <c r="BD15" s="14" t="s">
        <v>98</v>
      </c>
      <c r="BE15" s="14" t="s">
        <v>98</v>
      </c>
      <c r="BF15" s="14" t="s">
        <v>98</v>
      </c>
      <c r="BG15" s="14"/>
      <c r="BH15" s="14">
        <v>6.0248490900210498E-2</v>
      </c>
      <c r="BI15" s="14">
        <v>6.0074695671019203E-2</v>
      </c>
      <c r="BJ15" s="14">
        <v>7.3651180632794799E-2</v>
      </c>
      <c r="BK15" s="14"/>
      <c r="BL15" s="14">
        <v>7.1524033760066497E-2</v>
      </c>
      <c r="BM15" s="14">
        <v>3.7290806099414299E-2</v>
      </c>
      <c r="BN15" s="14">
        <v>0</v>
      </c>
      <c r="BO15" s="14">
        <v>0</v>
      </c>
      <c r="BP15" s="14">
        <v>7.6917506268986996E-2</v>
      </c>
      <c r="BQ15" s="14"/>
      <c r="BR15" s="14">
        <v>5.8620317139232402E-2</v>
      </c>
      <c r="BS15" s="14">
        <v>2.0033220564785601E-2</v>
      </c>
      <c r="BT15" s="14">
        <v>0</v>
      </c>
    </row>
    <row r="16" spans="2:72" ht="30" x14ac:dyDescent="0.25">
      <c r="B16" s="15" t="s">
        <v>224</v>
      </c>
      <c r="C16" s="14">
        <v>6.1757993249361001E-2</v>
      </c>
      <c r="D16" s="14">
        <v>9.7853619498729894E-2</v>
      </c>
      <c r="E16" s="14">
        <v>2.7761967094289401E-2</v>
      </c>
      <c r="F16" s="14"/>
      <c r="G16" s="14">
        <v>8.5725344266922895E-2</v>
      </c>
      <c r="H16" s="14">
        <v>6.9871447405551096E-2</v>
      </c>
      <c r="I16" s="14">
        <v>8.2213610094556397E-2</v>
      </c>
      <c r="J16" s="14">
        <v>3.1519550709915002E-2</v>
      </c>
      <c r="K16" s="14">
        <v>5.87499630802297E-2</v>
      </c>
      <c r="L16" s="14">
        <v>3.7546799358178798E-2</v>
      </c>
      <c r="M16" s="14"/>
      <c r="N16" s="14">
        <v>0.113116234769195</v>
      </c>
      <c r="O16" s="14">
        <v>5.5260880314054101E-2</v>
      </c>
      <c r="P16" s="14">
        <v>2.5264056100909399E-2</v>
      </c>
      <c r="Q16" s="14">
        <v>2.80293879015685E-2</v>
      </c>
      <c r="R16" s="14"/>
      <c r="S16" s="14">
        <v>5.2248303068589297E-2</v>
      </c>
      <c r="T16" s="14">
        <v>7.1333418563176695E-2</v>
      </c>
      <c r="U16" s="14">
        <v>0</v>
      </c>
      <c r="V16" s="14">
        <v>0</v>
      </c>
      <c r="W16" s="14">
        <v>8.5706995455772803E-2</v>
      </c>
      <c r="X16" s="14">
        <v>0</v>
      </c>
      <c r="Y16" s="14">
        <v>0.25826829256906603</v>
      </c>
      <c r="Z16" s="14">
        <v>0.169814138523566</v>
      </c>
      <c r="AA16" s="14">
        <v>0</v>
      </c>
      <c r="AB16" s="14">
        <v>4.2604638876236202E-2</v>
      </c>
      <c r="AC16" s="14">
        <v>0.109203912037571</v>
      </c>
      <c r="AD16" s="14">
        <v>0</v>
      </c>
      <c r="AE16" s="14"/>
      <c r="AF16" s="14">
        <v>0</v>
      </c>
      <c r="AG16" s="14">
        <v>0</v>
      </c>
      <c r="AH16" s="14">
        <v>0.120927905942796</v>
      </c>
      <c r="AI16" s="14">
        <v>8.8157616308544601E-2</v>
      </c>
      <c r="AJ16" s="14">
        <v>0</v>
      </c>
      <c r="AK16" s="14">
        <v>8.6712209069522497E-2</v>
      </c>
      <c r="AL16" s="14">
        <v>5.1427778557068503E-2</v>
      </c>
      <c r="AM16" s="14">
        <v>9.7344662377689004E-2</v>
      </c>
      <c r="AN16" s="14">
        <v>0</v>
      </c>
      <c r="AO16" s="14">
        <v>9.6282456093520402E-2</v>
      </c>
      <c r="AP16" s="14">
        <v>0.13960665200671901</v>
      </c>
      <c r="AQ16" s="14">
        <v>0</v>
      </c>
      <c r="AR16" s="14">
        <v>0</v>
      </c>
      <c r="AS16" s="14">
        <v>0.170685744924299</v>
      </c>
      <c r="AT16" s="14">
        <v>0.15042791782069401</v>
      </c>
      <c r="AU16" s="14">
        <v>0</v>
      </c>
      <c r="AV16" s="14"/>
      <c r="AW16" s="14">
        <v>5.2170525666464101E-2</v>
      </c>
      <c r="AX16" s="14">
        <v>7.6965274151541196E-2</v>
      </c>
      <c r="AY16" s="14"/>
      <c r="AZ16" s="14">
        <v>5.0410527482103701E-2</v>
      </c>
      <c r="BA16" s="14">
        <v>6.99730806842081E-2</v>
      </c>
      <c r="BB16" s="14" t="s">
        <v>98</v>
      </c>
      <c r="BC16" s="14" t="s">
        <v>98</v>
      </c>
      <c r="BD16" s="14" t="s">
        <v>98</v>
      </c>
      <c r="BE16" s="14" t="s">
        <v>98</v>
      </c>
      <c r="BF16" s="14" t="s">
        <v>98</v>
      </c>
      <c r="BG16" s="14"/>
      <c r="BH16" s="14">
        <v>6.1826996708580301E-2</v>
      </c>
      <c r="BI16" s="14">
        <v>5.8131445377775502E-2</v>
      </c>
      <c r="BJ16" s="14">
        <v>6.3163563665000297E-2</v>
      </c>
      <c r="BK16" s="14"/>
      <c r="BL16" s="14">
        <v>6.8475329501603205E-2</v>
      </c>
      <c r="BM16" s="14">
        <v>2.6073603309030701E-2</v>
      </c>
      <c r="BN16" s="14">
        <v>0.23892611143307599</v>
      </c>
      <c r="BO16" s="14">
        <v>0</v>
      </c>
      <c r="BP16" s="14">
        <v>0</v>
      </c>
      <c r="BQ16" s="14"/>
      <c r="BR16" s="14">
        <v>5.2888610278871401E-2</v>
      </c>
      <c r="BS16" s="14">
        <v>4.4903880639433798E-2</v>
      </c>
      <c r="BT16" s="14">
        <v>0.24248941871499699</v>
      </c>
    </row>
    <row r="17" spans="2:72" x14ac:dyDescent="0.25">
      <c r="B17" s="15" t="s">
        <v>225</v>
      </c>
      <c r="C17" s="14">
        <v>4.8836503074586098E-2</v>
      </c>
      <c r="D17" s="14">
        <v>4.9098639818541102E-2</v>
      </c>
      <c r="E17" s="14">
        <v>4.8990442152501298E-2</v>
      </c>
      <c r="F17" s="14"/>
      <c r="G17" s="14">
        <v>4.0596508183818603E-2</v>
      </c>
      <c r="H17" s="14">
        <v>8.0932594903330601E-2</v>
      </c>
      <c r="I17" s="14">
        <v>4.4112558642868803E-2</v>
      </c>
      <c r="J17" s="14">
        <v>0</v>
      </c>
      <c r="K17" s="14">
        <v>8.2852729190733498E-2</v>
      </c>
      <c r="L17" s="14">
        <v>4.3065960234085501E-2</v>
      </c>
      <c r="M17" s="14"/>
      <c r="N17" s="14">
        <v>4.6811862832638301E-2</v>
      </c>
      <c r="O17" s="14">
        <v>5.5494770186939497E-2</v>
      </c>
      <c r="P17" s="14">
        <v>6.3950280209850593E-2</v>
      </c>
      <c r="Q17" s="14">
        <v>2.7486219148125199E-2</v>
      </c>
      <c r="R17" s="14"/>
      <c r="S17" s="14">
        <v>0.10743653450044401</v>
      </c>
      <c r="T17" s="14">
        <v>0</v>
      </c>
      <c r="U17" s="14">
        <v>8.7344178400323103E-2</v>
      </c>
      <c r="V17" s="14">
        <v>0</v>
      </c>
      <c r="W17" s="14">
        <v>0</v>
      </c>
      <c r="X17" s="14">
        <v>0.13862314204218101</v>
      </c>
      <c r="Y17" s="14">
        <v>0</v>
      </c>
      <c r="Z17" s="14">
        <v>0</v>
      </c>
      <c r="AA17" s="14">
        <v>7.2486334678144901E-2</v>
      </c>
      <c r="AB17" s="14">
        <v>0</v>
      </c>
      <c r="AC17" s="14">
        <v>0</v>
      </c>
      <c r="AD17" s="14">
        <v>0</v>
      </c>
      <c r="AE17" s="14"/>
      <c r="AF17" s="14">
        <v>0</v>
      </c>
      <c r="AG17" s="14">
        <v>0</v>
      </c>
      <c r="AH17" s="14">
        <v>0</v>
      </c>
      <c r="AI17" s="14">
        <v>0</v>
      </c>
      <c r="AJ17" s="14">
        <v>4.68762164910662E-2</v>
      </c>
      <c r="AK17" s="14">
        <v>0</v>
      </c>
      <c r="AL17" s="14">
        <v>0</v>
      </c>
      <c r="AM17" s="14">
        <v>0</v>
      </c>
      <c r="AN17" s="14">
        <v>0</v>
      </c>
      <c r="AO17" s="14">
        <v>0.27207947582167502</v>
      </c>
      <c r="AP17" s="14">
        <v>0</v>
      </c>
      <c r="AQ17" s="14">
        <v>0.11619026910814199</v>
      </c>
      <c r="AR17" s="14">
        <v>0</v>
      </c>
      <c r="AS17" s="14">
        <v>0.221226889426202</v>
      </c>
      <c r="AT17" s="14">
        <v>0.22514542011293701</v>
      </c>
      <c r="AU17" s="14">
        <v>0.18804597466388101</v>
      </c>
      <c r="AV17" s="14"/>
      <c r="AW17" s="14">
        <v>7.0457360587760295E-2</v>
      </c>
      <c r="AX17" s="14">
        <v>1.4542311130157699E-2</v>
      </c>
      <c r="AY17" s="14"/>
      <c r="AZ17" s="14">
        <v>7.3942328136063898E-2</v>
      </c>
      <c r="BA17" s="14">
        <v>3.0660942801108201E-2</v>
      </c>
      <c r="BB17" s="14" t="s">
        <v>98</v>
      </c>
      <c r="BC17" s="14" t="s">
        <v>98</v>
      </c>
      <c r="BD17" s="14" t="s">
        <v>98</v>
      </c>
      <c r="BE17" s="14" t="s">
        <v>98</v>
      </c>
      <c r="BF17" s="14" t="s">
        <v>98</v>
      </c>
      <c r="BG17" s="14"/>
      <c r="BH17" s="14">
        <v>3.0609524782280802E-2</v>
      </c>
      <c r="BI17" s="14">
        <v>5.4361904341907102E-2</v>
      </c>
      <c r="BJ17" s="14">
        <v>7.8517497701345501E-2</v>
      </c>
      <c r="BK17" s="14"/>
      <c r="BL17" s="14">
        <v>5.4728256237214203E-2</v>
      </c>
      <c r="BM17" s="14">
        <v>6.3032095706994404E-2</v>
      </c>
      <c r="BN17" s="14">
        <v>8.4103874890237407E-2</v>
      </c>
      <c r="BO17" s="14">
        <v>0</v>
      </c>
      <c r="BP17" s="14">
        <v>0</v>
      </c>
      <c r="BQ17" s="14"/>
      <c r="BR17" s="14">
        <v>7.3454799962632197E-2</v>
      </c>
      <c r="BS17" s="14">
        <v>5.5477028678938202E-2</v>
      </c>
      <c r="BT17" s="14">
        <v>0</v>
      </c>
    </row>
    <row r="18" spans="2:72" ht="30" x14ac:dyDescent="0.25">
      <c r="B18" s="15" t="s">
        <v>226</v>
      </c>
      <c r="C18" s="14">
        <v>2.8589176714275501E-2</v>
      </c>
      <c r="D18" s="14">
        <v>2.2921379428576801E-2</v>
      </c>
      <c r="E18" s="14">
        <v>3.4244442294983697E-2</v>
      </c>
      <c r="F18" s="14"/>
      <c r="G18" s="14">
        <v>4.7779128766321101E-2</v>
      </c>
      <c r="H18" s="14">
        <v>3.3217606784280401E-2</v>
      </c>
      <c r="I18" s="14">
        <v>5.0358782270572798E-2</v>
      </c>
      <c r="J18" s="14">
        <v>0</v>
      </c>
      <c r="K18" s="14">
        <v>3.1983045887834301E-2</v>
      </c>
      <c r="L18" s="14">
        <v>0</v>
      </c>
      <c r="M18" s="14"/>
      <c r="N18" s="14">
        <v>3.5425841692412897E-2</v>
      </c>
      <c r="O18" s="14">
        <v>2.22531172716923E-2</v>
      </c>
      <c r="P18" s="14">
        <v>2.6697840598698099E-2</v>
      </c>
      <c r="Q18" s="14">
        <v>2.7486219148125199E-2</v>
      </c>
      <c r="R18" s="14"/>
      <c r="S18" s="14">
        <v>5.38622896555511E-2</v>
      </c>
      <c r="T18" s="14">
        <v>0</v>
      </c>
      <c r="U18" s="14">
        <v>8.7344178400323103E-2</v>
      </c>
      <c r="V18" s="14">
        <v>0</v>
      </c>
      <c r="W18" s="14">
        <v>0.11629287390621799</v>
      </c>
      <c r="X18" s="14">
        <v>0</v>
      </c>
      <c r="Y18" s="14">
        <v>0</v>
      </c>
      <c r="Z18" s="14">
        <v>0</v>
      </c>
      <c r="AA18" s="14">
        <v>0</v>
      </c>
      <c r="AB18" s="14">
        <v>4.4697106915140401E-2</v>
      </c>
      <c r="AC18" s="14">
        <v>0</v>
      </c>
      <c r="AD18" s="14">
        <v>0</v>
      </c>
      <c r="AE18" s="14"/>
      <c r="AF18" s="14">
        <v>0</v>
      </c>
      <c r="AG18" s="14">
        <v>0</v>
      </c>
      <c r="AH18" s="14">
        <v>0</v>
      </c>
      <c r="AI18" s="14">
        <v>0</v>
      </c>
      <c r="AJ18" s="14">
        <v>4.3964046325076001E-2</v>
      </c>
      <c r="AK18" s="14">
        <v>0</v>
      </c>
      <c r="AL18" s="14">
        <v>0</v>
      </c>
      <c r="AM18" s="14">
        <v>0</v>
      </c>
      <c r="AN18" s="14">
        <v>7.3735230351197598E-2</v>
      </c>
      <c r="AO18" s="14">
        <v>0.10303288653870001</v>
      </c>
      <c r="AP18" s="14">
        <v>5.6959026399870598E-2</v>
      </c>
      <c r="AQ18" s="14">
        <v>0.11619026910814199</v>
      </c>
      <c r="AR18" s="14">
        <v>0</v>
      </c>
      <c r="AS18" s="14">
        <v>0</v>
      </c>
      <c r="AT18" s="14">
        <v>0</v>
      </c>
      <c r="AU18" s="14">
        <v>0</v>
      </c>
      <c r="AV18" s="14"/>
      <c r="AW18" s="14">
        <v>3.7445057610756602E-2</v>
      </c>
      <c r="AX18" s="14">
        <v>1.4542311130157699E-2</v>
      </c>
      <c r="AY18" s="14"/>
      <c r="AZ18" s="14">
        <v>2.7579782526165601E-2</v>
      </c>
      <c r="BA18" s="14">
        <v>2.93199356063161E-2</v>
      </c>
      <c r="BB18" s="14" t="s">
        <v>98</v>
      </c>
      <c r="BC18" s="14" t="s">
        <v>98</v>
      </c>
      <c r="BD18" s="14" t="s">
        <v>98</v>
      </c>
      <c r="BE18" s="14" t="s">
        <v>98</v>
      </c>
      <c r="BF18" s="14" t="s">
        <v>98</v>
      </c>
      <c r="BG18" s="14"/>
      <c r="BH18" s="14">
        <v>0</v>
      </c>
      <c r="BI18" s="14">
        <v>4.5488344159028499E-2</v>
      </c>
      <c r="BJ18" s="14">
        <v>7.8517497701345501E-2</v>
      </c>
      <c r="BK18" s="14"/>
      <c r="BL18" s="14">
        <v>0</v>
      </c>
      <c r="BM18" s="14">
        <v>6.0937521202008203E-2</v>
      </c>
      <c r="BN18" s="14">
        <v>8.4103874890237407E-2</v>
      </c>
      <c r="BO18" s="14">
        <v>0</v>
      </c>
      <c r="BP18" s="14">
        <v>0</v>
      </c>
      <c r="BQ18" s="14"/>
      <c r="BR18" s="14">
        <v>2.9448214484719602E-2</v>
      </c>
      <c r="BS18" s="14">
        <v>5.3659567038455501E-2</v>
      </c>
      <c r="BT18" s="14">
        <v>0</v>
      </c>
    </row>
    <row r="19" spans="2:72" ht="45" x14ac:dyDescent="0.25">
      <c r="B19" s="15" t="s">
        <v>227</v>
      </c>
      <c r="C19" s="14">
        <v>1.99897627009583E-2</v>
      </c>
      <c r="D19" s="14">
        <v>3.1392860191682498E-2</v>
      </c>
      <c r="E19" s="14">
        <v>9.2539299574601001E-3</v>
      </c>
      <c r="F19" s="14"/>
      <c r="G19" s="14">
        <v>0</v>
      </c>
      <c r="H19" s="14">
        <v>0</v>
      </c>
      <c r="I19" s="14">
        <v>6.6414094575023994E-2</v>
      </c>
      <c r="J19" s="14">
        <v>0</v>
      </c>
      <c r="K19" s="14">
        <v>2.7331862925384399E-2</v>
      </c>
      <c r="L19" s="14">
        <v>0</v>
      </c>
      <c r="M19" s="14"/>
      <c r="N19" s="14">
        <v>3.18318591844634E-2</v>
      </c>
      <c r="O19" s="14">
        <v>1.6312752277126499E-2</v>
      </c>
      <c r="P19" s="14">
        <v>0</v>
      </c>
      <c r="Q19" s="14">
        <v>2.7486219148125199E-2</v>
      </c>
      <c r="R19" s="14"/>
      <c r="S19" s="14">
        <v>2.6315934370263899E-2</v>
      </c>
      <c r="T19" s="14">
        <v>0</v>
      </c>
      <c r="U19" s="14">
        <v>8.7344178400323103E-2</v>
      </c>
      <c r="V19" s="14">
        <v>9.6339232496090804E-2</v>
      </c>
      <c r="W19" s="14">
        <v>0</v>
      </c>
      <c r="X19" s="14">
        <v>0</v>
      </c>
      <c r="Y19" s="14">
        <v>5.16149788570009E-2</v>
      </c>
      <c r="Z19" s="14">
        <v>0</v>
      </c>
      <c r="AA19" s="14">
        <v>0</v>
      </c>
      <c r="AB19" s="14">
        <v>0</v>
      </c>
      <c r="AC19" s="14">
        <v>0</v>
      </c>
      <c r="AD19" s="14">
        <v>0</v>
      </c>
      <c r="AE19" s="14"/>
      <c r="AF19" s="14">
        <v>0</v>
      </c>
      <c r="AG19" s="14">
        <v>0</v>
      </c>
      <c r="AH19" s="14">
        <v>0</v>
      </c>
      <c r="AI19" s="14">
        <v>0</v>
      </c>
      <c r="AJ19" s="14">
        <v>0</v>
      </c>
      <c r="AK19" s="14">
        <v>8.6712209069522497E-2</v>
      </c>
      <c r="AL19" s="14">
        <v>0</v>
      </c>
      <c r="AM19" s="14">
        <v>0</v>
      </c>
      <c r="AN19" s="14">
        <v>0</v>
      </c>
      <c r="AO19" s="14">
        <v>0.10303288653870001</v>
      </c>
      <c r="AP19" s="14">
        <v>0</v>
      </c>
      <c r="AQ19" s="14">
        <v>0</v>
      </c>
      <c r="AR19" s="14">
        <v>0.19577977830314899</v>
      </c>
      <c r="AS19" s="14">
        <v>0</v>
      </c>
      <c r="AT19" s="14">
        <v>0</v>
      </c>
      <c r="AU19" s="14">
        <v>0</v>
      </c>
      <c r="AV19" s="14"/>
      <c r="AW19" s="14">
        <v>1.68351755079038E-2</v>
      </c>
      <c r="AX19" s="14">
        <v>2.4993450396422201E-2</v>
      </c>
      <c r="AY19" s="14"/>
      <c r="AZ19" s="14">
        <v>2.4608805694209899E-2</v>
      </c>
      <c r="BA19" s="14">
        <v>1.66457700568588E-2</v>
      </c>
      <c r="BB19" s="14" t="s">
        <v>98</v>
      </c>
      <c r="BC19" s="14" t="s">
        <v>98</v>
      </c>
      <c r="BD19" s="14" t="s">
        <v>98</v>
      </c>
      <c r="BE19" s="14" t="s">
        <v>98</v>
      </c>
      <c r="BF19" s="14" t="s">
        <v>98</v>
      </c>
      <c r="BG19" s="14"/>
      <c r="BH19" s="14">
        <v>1.30307734649105E-2</v>
      </c>
      <c r="BI19" s="14">
        <v>1.91245401119517E-2</v>
      </c>
      <c r="BJ19" s="14">
        <v>7.8517497701345501E-2</v>
      </c>
      <c r="BK19" s="14"/>
      <c r="BL19" s="14">
        <v>1.3242761199668201E-2</v>
      </c>
      <c r="BM19" s="14">
        <v>4.1141218739975102E-2</v>
      </c>
      <c r="BN19" s="14">
        <v>0</v>
      </c>
      <c r="BO19" s="14">
        <v>0</v>
      </c>
      <c r="BP19" s="14">
        <v>0</v>
      </c>
      <c r="BQ19" s="14"/>
      <c r="BR19" s="14">
        <v>2.9448214484719602E-2</v>
      </c>
      <c r="BS19" s="14">
        <v>2.25599449966617E-2</v>
      </c>
      <c r="BT19" s="14">
        <v>0</v>
      </c>
    </row>
    <row r="20" spans="2:72" x14ac:dyDescent="0.25">
      <c r="B20" s="15" t="s">
        <v>228</v>
      </c>
      <c r="C20" s="20">
        <v>0.29067037935590201</v>
      </c>
      <c r="D20" s="20">
        <v>0.33316561540978701</v>
      </c>
      <c r="E20" s="20">
        <v>0.244168894137336</v>
      </c>
      <c r="F20" s="20"/>
      <c r="G20" s="20">
        <v>5.7052122894155399E-2</v>
      </c>
      <c r="H20" s="20">
        <v>0.25580168477030701</v>
      </c>
      <c r="I20" s="20">
        <v>0.19759142052537301</v>
      </c>
      <c r="J20" s="20">
        <v>0.38254679545827402</v>
      </c>
      <c r="K20" s="20">
        <v>0.34504468942727001</v>
      </c>
      <c r="L20" s="20">
        <v>0.52832914280070298</v>
      </c>
      <c r="M20" s="20"/>
      <c r="N20" s="20">
        <v>0.29328217170901599</v>
      </c>
      <c r="O20" s="20">
        <v>0.30060570350043703</v>
      </c>
      <c r="P20" s="20">
        <v>0.20755265428677899</v>
      </c>
      <c r="Q20" s="20">
        <v>0.36522743912494299</v>
      </c>
      <c r="R20" s="20"/>
      <c r="S20" s="20">
        <v>0.25103454249427298</v>
      </c>
      <c r="T20" s="20">
        <v>0.42068294243712201</v>
      </c>
      <c r="U20" s="20">
        <v>0.29010676659602902</v>
      </c>
      <c r="V20" s="20">
        <v>0.19127647347379401</v>
      </c>
      <c r="W20" s="20">
        <v>8.8882987575747599E-2</v>
      </c>
      <c r="X20" s="20">
        <v>0.35762325369362002</v>
      </c>
      <c r="Y20" s="20">
        <v>0.28916035888700498</v>
      </c>
      <c r="Z20" s="20">
        <v>0.296036285428733</v>
      </c>
      <c r="AA20" s="20">
        <v>0.12523551454308501</v>
      </c>
      <c r="AB20" s="20">
        <v>0.38933499260278598</v>
      </c>
      <c r="AC20" s="20">
        <v>0.17087220789426799</v>
      </c>
      <c r="AD20" s="20">
        <v>0.70903307760906897</v>
      </c>
      <c r="AE20" s="20"/>
      <c r="AF20" s="20">
        <v>0.60808113905775796</v>
      </c>
      <c r="AG20" s="20">
        <v>0.59974235662719799</v>
      </c>
      <c r="AH20" s="20">
        <v>0.44032699461233699</v>
      </c>
      <c r="AI20" s="20">
        <v>0.34160310082192802</v>
      </c>
      <c r="AJ20" s="20">
        <v>0.19571992628846299</v>
      </c>
      <c r="AK20" s="20">
        <v>9.2473948089897701E-2</v>
      </c>
      <c r="AL20" s="20">
        <v>0.35674136023767899</v>
      </c>
      <c r="AM20" s="20">
        <v>0.30124848875649801</v>
      </c>
      <c r="AN20" s="20">
        <v>0.33467792414679798</v>
      </c>
      <c r="AO20" s="20">
        <v>8.3494123066486001E-2</v>
      </c>
      <c r="AP20" s="20">
        <v>0.24175176210024499</v>
      </c>
      <c r="AQ20" s="20">
        <v>0.28782866832229198</v>
      </c>
      <c r="AR20" s="20">
        <v>0.476485324403706</v>
      </c>
      <c r="AS20" s="20">
        <v>0</v>
      </c>
      <c r="AT20" s="20">
        <v>0.31434490884017602</v>
      </c>
      <c r="AU20" s="20">
        <v>0.402230660655502</v>
      </c>
      <c r="AV20" s="20"/>
      <c r="AW20" s="20">
        <v>0.23771725711891101</v>
      </c>
      <c r="AX20" s="20">
        <v>0.37466263252835802</v>
      </c>
      <c r="AY20" s="20"/>
      <c r="AZ20" s="20">
        <v>0.35309234129983802</v>
      </c>
      <c r="BA20" s="20">
        <v>0.245479507161001</v>
      </c>
      <c r="BB20" s="20" t="s">
        <v>98</v>
      </c>
      <c r="BC20" s="20" t="s">
        <v>98</v>
      </c>
      <c r="BD20" s="20" t="s">
        <v>98</v>
      </c>
      <c r="BE20" s="20" t="s">
        <v>98</v>
      </c>
      <c r="BF20" s="20" t="s">
        <v>98</v>
      </c>
      <c r="BG20" s="20"/>
      <c r="BH20" s="20">
        <v>0.388923265355827</v>
      </c>
      <c r="BI20" s="20">
        <v>0.25698183010126402</v>
      </c>
      <c r="BJ20" s="20">
        <v>0.223508043429853</v>
      </c>
      <c r="BK20" s="20"/>
      <c r="BL20" s="20">
        <v>0.40164632583438398</v>
      </c>
      <c r="BM20" s="20">
        <v>0.17299357951682501</v>
      </c>
      <c r="BN20" s="20">
        <v>0.23721872461798499</v>
      </c>
      <c r="BO20" s="20">
        <v>0</v>
      </c>
      <c r="BP20" s="20">
        <v>0.23486347988818199</v>
      </c>
      <c r="BQ20" s="20"/>
      <c r="BR20" s="20">
        <v>0.21936640789895001</v>
      </c>
      <c r="BS20" s="20">
        <v>0.26960103512690198</v>
      </c>
      <c r="BT20" s="20">
        <v>0.25507159673819801</v>
      </c>
    </row>
    <row r="21" spans="2:72" x14ac:dyDescent="0.25">
      <c r="B21" s="16" t="s">
        <v>230</v>
      </c>
    </row>
    <row r="22" spans="2:72" x14ac:dyDescent="0.25">
      <c r="B22" t="s">
        <v>94</v>
      </c>
    </row>
    <row r="23" spans="2:72" x14ac:dyDescent="0.25">
      <c r="B23" t="s">
        <v>95</v>
      </c>
    </row>
    <row r="25" spans="2:72" x14ac:dyDescent="0.25">
      <c r="B25"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BT25"/>
  <sheetViews>
    <sheetView showGridLines="0" topLeftCell="A6"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231</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400</v>
      </c>
      <c r="D7" s="10">
        <v>195</v>
      </c>
      <c r="E7" s="10">
        <v>205</v>
      </c>
      <c r="F7" s="10"/>
      <c r="G7" s="10">
        <v>27</v>
      </c>
      <c r="H7" s="10">
        <v>34</v>
      </c>
      <c r="I7" s="10">
        <v>60</v>
      </c>
      <c r="J7" s="10">
        <v>76</v>
      </c>
      <c r="K7" s="10">
        <v>90</v>
      </c>
      <c r="L7" s="10">
        <v>113</v>
      </c>
      <c r="M7" s="10"/>
      <c r="N7" s="10">
        <v>148</v>
      </c>
      <c r="O7" s="10">
        <v>113</v>
      </c>
      <c r="P7" s="10">
        <v>75</v>
      </c>
      <c r="Q7" s="10">
        <v>62</v>
      </c>
      <c r="R7" s="10"/>
      <c r="S7" s="10">
        <v>52</v>
      </c>
      <c r="T7" s="10">
        <v>58</v>
      </c>
      <c r="U7" s="10">
        <v>43</v>
      </c>
      <c r="V7" s="10">
        <v>30</v>
      </c>
      <c r="W7" s="10">
        <v>29</v>
      </c>
      <c r="X7" s="10">
        <v>34</v>
      </c>
      <c r="Y7" s="10">
        <v>38</v>
      </c>
      <c r="Z7" s="10">
        <v>14</v>
      </c>
      <c r="AA7" s="10">
        <v>38</v>
      </c>
      <c r="AB7" s="10">
        <v>33</v>
      </c>
      <c r="AC7" s="10">
        <v>27</v>
      </c>
      <c r="AD7" s="10">
        <v>4</v>
      </c>
      <c r="AE7" s="10"/>
      <c r="AF7" s="10">
        <v>2</v>
      </c>
      <c r="AG7" s="10">
        <v>15</v>
      </c>
      <c r="AH7" s="10">
        <v>26</v>
      </c>
      <c r="AI7" s="10">
        <v>35</v>
      </c>
      <c r="AJ7" s="10">
        <v>35</v>
      </c>
      <c r="AK7" s="10">
        <v>43</v>
      </c>
      <c r="AL7" s="10">
        <v>31</v>
      </c>
      <c r="AM7" s="10">
        <v>37</v>
      </c>
      <c r="AN7" s="10">
        <v>26</v>
      </c>
      <c r="AO7" s="10">
        <v>20</v>
      </c>
      <c r="AP7" s="10">
        <v>35</v>
      </c>
      <c r="AQ7" s="10">
        <v>23</v>
      </c>
      <c r="AR7" s="10">
        <v>12</v>
      </c>
      <c r="AS7" s="10">
        <v>9</v>
      </c>
      <c r="AT7" s="10">
        <v>19</v>
      </c>
      <c r="AU7" s="10">
        <v>13</v>
      </c>
      <c r="AV7" s="10"/>
      <c r="AW7" s="10">
        <v>265</v>
      </c>
      <c r="AX7" s="10">
        <v>135</v>
      </c>
      <c r="AY7" s="10"/>
      <c r="AZ7" s="10">
        <v>235</v>
      </c>
      <c r="BA7" s="10">
        <v>165</v>
      </c>
      <c r="BB7" s="10" t="s">
        <v>97</v>
      </c>
      <c r="BC7" s="10" t="s">
        <v>97</v>
      </c>
      <c r="BD7" s="10" t="s">
        <v>97</v>
      </c>
      <c r="BE7" s="10" t="s">
        <v>97</v>
      </c>
      <c r="BF7" s="10" t="s">
        <v>97</v>
      </c>
      <c r="BG7" s="10"/>
      <c r="BH7" s="10">
        <v>164</v>
      </c>
      <c r="BI7" s="10">
        <v>189</v>
      </c>
      <c r="BJ7" s="10">
        <v>26</v>
      </c>
      <c r="BK7" s="10"/>
      <c r="BL7" s="10">
        <v>169</v>
      </c>
      <c r="BM7" s="10">
        <v>129</v>
      </c>
      <c r="BN7" s="10">
        <v>29</v>
      </c>
      <c r="BO7" s="10">
        <v>5</v>
      </c>
      <c r="BP7" s="10">
        <v>26</v>
      </c>
      <c r="BQ7" s="10"/>
      <c r="BR7" s="10">
        <v>95</v>
      </c>
      <c r="BS7" s="10">
        <v>157</v>
      </c>
      <c r="BT7" s="10">
        <v>24</v>
      </c>
    </row>
    <row r="8" spans="2:72" ht="30" customHeight="1" x14ac:dyDescent="0.25">
      <c r="B8" s="11" t="s">
        <v>19</v>
      </c>
      <c r="C8" s="11">
        <v>393</v>
      </c>
      <c r="D8" s="11">
        <v>192</v>
      </c>
      <c r="E8" s="11">
        <v>200</v>
      </c>
      <c r="F8" s="11"/>
      <c r="G8" s="11">
        <v>24</v>
      </c>
      <c r="H8" s="11">
        <v>38</v>
      </c>
      <c r="I8" s="11">
        <v>56</v>
      </c>
      <c r="J8" s="11">
        <v>75</v>
      </c>
      <c r="K8" s="11">
        <v>89</v>
      </c>
      <c r="L8" s="11">
        <v>111</v>
      </c>
      <c r="M8" s="11"/>
      <c r="N8" s="11">
        <v>132</v>
      </c>
      <c r="O8" s="11">
        <v>101</v>
      </c>
      <c r="P8" s="11">
        <v>89</v>
      </c>
      <c r="Q8" s="11">
        <v>69</v>
      </c>
      <c r="R8" s="11"/>
      <c r="S8" s="11">
        <v>64</v>
      </c>
      <c r="T8" s="11">
        <v>50</v>
      </c>
      <c r="U8" s="11">
        <v>38</v>
      </c>
      <c r="V8" s="11">
        <v>28</v>
      </c>
      <c r="W8" s="11">
        <v>27</v>
      </c>
      <c r="X8" s="11">
        <v>35</v>
      </c>
      <c r="Y8" s="11">
        <v>33</v>
      </c>
      <c r="Z8" s="11">
        <v>13</v>
      </c>
      <c r="AA8" s="11">
        <v>35</v>
      </c>
      <c r="AB8" s="11">
        <v>38</v>
      </c>
      <c r="AC8" s="11">
        <v>25</v>
      </c>
      <c r="AD8" s="11">
        <v>6</v>
      </c>
      <c r="AE8" s="11"/>
      <c r="AF8" s="11">
        <v>2</v>
      </c>
      <c r="AG8" s="11">
        <v>15</v>
      </c>
      <c r="AH8" s="11">
        <v>26</v>
      </c>
      <c r="AI8" s="11">
        <v>34</v>
      </c>
      <c r="AJ8" s="11">
        <v>34</v>
      </c>
      <c r="AK8" s="11">
        <v>42</v>
      </c>
      <c r="AL8" s="11">
        <v>31</v>
      </c>
      <c r="AM8" s="11">
        <v>39</v>
      </c>
      <c r="AN8" s="11">
        <v>24</v>
      </c>
      <c r="AO8" s="11">
        <v>20</v>
      </c>
      <c r="AP8" s="11">
        <v>35</v>
      </c>
      <c r="AQ8" s="11">
        <v>22</v>
      </c>
      <c r="AR8" s="11">
        <v>11</v>
      </c>
      <c r="AS8" s="11">
        <v>9</v>
      </c>
      <c r="AT8" s="11">
        <v>20</v>
      </c>
      <c r="AU8" s="11">
        <v>12</v>
      </c>
      <c r="AV8" s="11"/>
      <c r="AW8" s="11">
        <v>262</v>
      </c>
      <c r="AX8" s="11">
        <v>131</v>
      </c>
      <c r="AY8" s="11"/>
      <c r="AZ8" s="11">
        <v>230</v>
      </c>
      <c r="BA8" s="11">
        <v>163</v>
      </c>
      <c r="BB8" s="11" t="s">
        <v>97</v>
      </c>
      <c r="BC8" s="11" t="s">
        <v>97</v>
      </c>
      <c r="BD8" s="11" t="s">
        <v>97</v>
      </c>
      <c r="BE8" s="11" t="s">
        <v>97</v>
      </c>
      <c r="BF8" s="11" t="s">
        <v>97</v>
      </c>
      <c r="BG8" s="11"/>
      <c r="BH8" s="11">
        <v>162</v>
      </c>
      <c r="BI8" s="11">
        <v>187</v>
      </c>
      <c r="BJ8" s="11">
        <v>25</v>
      </c>
      <c r="BK8" s="11"/>
      <c r="BL8" s="11">
        <v>163</v>
      </c>
      <c r="BM8" s="11">
        <v>128</v>
      </c>
      <c r="BN8" s="11">
        <v>28</v>
      </c>
      <c r="BO8" s="11">
        <v>5</v>
      </c>
      <c r="BP8" s="11">
        <v>26</v>
      </c>
      <c r="BQ8" s="11"/>
      <c r="BR8" s="11">
        <v>93</v>
      </c>
      <c r="BS8" s="11">
        <v>156</v>
      </c>
      <c r="BT8" s="11">
        <v>23</v>
      </c>
    </row>
    <row r="9" spans="2:72" x14ac:dyDescent="0.25">
      <c r="B9" s="15" t="s">
        <v>218</v>
      </c>
      <c r="C9" s="14">
        <v>0.27324905815762301</v>
      </c>
      <c r="D9" s="14">
        <v>0.22469217016106199</v>
      </c>
      <c r="E9" s="14">
        <v>0.31991852706534002</v>
      </c>
      <c r="F9" s="14"/>
      <c r="G9" s="14">
        <v>0.29034349106590301</v>
      </c>
      <c r="H9" s="14">
        <v>0.44712755320446501</v>
      </c>
      <c r="I9" s="14">
        <v>0.38507425755876001</v>
      </c>
      <c r="J9" s="14">
        <v>0.28568769134831501</v>
      </c>
      <c r="K9" s="14">
        <v>0.23057341766426101</v>
      </c>
      <c r="L9" s="14">
        <v>0.17973638321204599</v>
      </c>
      <c r="M9" s="14"/>
      <c r="N9" s="14">
        <v>0.241521297041769</v>
      </c>
      <c r="O9" s="14">
        <v>0.386089976228979</v>
      </c>
      <c r="P9" s="14">
        <v>0.17520570372521099</v>
      </c>
      <c r="Q9" s="14">
        <v>0.30197269131717802</v>
      </c>
      <c r="R9" s="14"/>
      <c r="S9" s="14">
        <v>0.250463607492171</v>
      </c>
      <c r="T9" s="14">
        <v>0.18975107124868701</v>
      </c>
      <c r="U9" s="14">
        <v>0.16343861332016299</v>
      </c>
      <c r="V9" s="14">
        <v>0.32520156112667498</v>
      </c>
      <c r="W9" s="14">
        <v>0.38179305063063002</v>
      </c>
      <c r="X9" s="14">
        <v>0.29315850498899299</v>
      </c>
      <c r="Y9" s="14">
        <v>0.323619788467297</v>
      </c>
      <c r="Z9" s="14">
        <v>0.14276893523925099</v>
      </c>
      <c r="AA9" s="14">
        <v>0.38234640573457201</v>
      </c>
      <c r="AB9" s="14">
        <v>0.324381905522937</v>
      </c>
      <c r="AC9" s="14">
        <v>0.29730067523256898</v>
      </c>
      <c r="AD9" s="14">
        <v>0</v>
      </c>
      <c r="AE9" s="14"/>
      <c r="AF9" s="14">
        <v>0.63210490970093003</v>
      </c>
      <c r="AG9" s="14">
        <v>0.30207284816158703</v>
      </c>
      <c r="AH9" s="14">
        <v>0.24766040479825899</v>
      </c>
      <c r="AI9" s="14">
        <v>0.172617429721521</v>
      </c>
      <c r="AJ9" s="14">
        <v>0.32774889845703897</v>
      </c>
      <c r="AK9" s="14">
        <v>0.34836932925337399</v>
      </c>
      <c r="AL9" s="14">
        <v>0.369743021507765</v>
      </c>
      <c r="AM9" s="14">
        <v>0.23673670244578099</v>
      </c>
      <c r="AN9" s="14">
        <v>0.33842159718992498</v>
      </c>
      <c r="AO9" s="14">
        <v>0.23799517953792099</v>
      </c>
      <c r="AP9" s="14">
        <v>0.355882772917886</v>
      </c>
      <c r="AQ9" s="14">
        <v>0.16564629491999999</v>
      </c>
      <c r="AR9" s="14">
        <v>0</v>
      </c>
      <c r="AS9" s="14">
        <v>0.40893610766559602</v>
      </c>
      <c r="AT9" s="14">
        <v>0.21458620294932601</v>
      </c>
      <c r="AU9" s="14">
        <v>0.205462476340349</v>
      </c>
      <c r="AV9" s="14"/>
      <c r="AW9" s="14">
        <v>0.28000330215691499</v>
      </c>
      <c r="AX9" s="14">
        <v>0.25977505957052799</v>
      </c>
      <c r="AY9" s="14"/>
      <c r="AZ9" s="14">
        <v>0.20246780957958399</v>
      </c>
      <c r="BA9" s="14">
        <v>0.37334504993620898</v>
      </c>
      <c r="BB9" s="14" t="s">
        <v>98</v>
      </c>
      <c r="BC9" s="14" t="s">
        <v>98</v>
      </c>
      <c r="BD9" s="14" t="s">
        <v>98</v>
      </c>
      <c r="BE9" s="14" t="s">
        <v>98</v>
      </c>
      <c r="BF9" s="14" t="s">
        <v>98</v>
      </c>
      <c r="BG9" s="14"/>
      <c r="BH9" s="14">
        <v>0.27915419975073202</v>
      </c>
      <c r="BI9" s="14">
        <v>0.26213374676304801</v>
      </c>
      <c r="BJ9" s="14">
        <v>0.36536280516896502</v>
      </c>
      <c r="BK9" s="14"/>
      <c r="BL9" s="14">
        <v>0.22531388137052299</v>
      </c>
      <c r="BM9" s="14">
        <v>0.36529332371235002</v>
      </c>
      <c r="BN9" s="14">
        <v>0.25465074746433197</v>
      </c>
      <c r="BO9" s="14">
        <v>0.18557204690089399</v>
      </c>
      <c r="BP9" s="14">
        <v>0.26815213151177297</v>
      </c>
      <c r="BQ9" s="14"/>
      <c r="BR9" s="14">
        <v>0.198549262212495</v>
      </c>
      <c r="BS9" s="14">
        <v>0.35957233310312903</v>
      </c>
      <c r="BT9" s="14">
        <v>0.165275925261891</v>
      </c>
    </row>
    <row r="10" spans="2:72" ht="30" x14ac:dyDescent="0.25">
      <c r="B10" s="15" t="s">
        <v>220</v>
      </c>
      <c r="C10" s="14">
        <v>0.220167241088808</v>
      </c>
      <c r="D10" s="14">
        <v>0.220735733217297</v>
      </c>
      <c r="E10" s="14">
        <v>0.21962084639982599</v>
      </c>
      <c r="F10" s="14"/>
      <c r="G10" s="14">
        <v>0.13651702931318399</v>
      </c>
      <c r="H10" s="14">
        <v>9.2629292389872497E-2</v>
      </c>
      <c r="I10" s="14">
        <v>0.196067383121342</v>
      </c>
      <c r="J10" s="14">
        <v>0.25369529556402598</v>
      </c>
      <c r="K10" s="14">
        <v>0.23714563869420299</v>
      </c>
      <c r="L10" s="14">
        <v>0.25825906390070602</v>
      </c>
      <c r="M10" s="14"/>
      <c r="N10" s="14">
        <v>0.23415864238547801</v>
      </c>
      <c r="O10" s="14">
        <v>0.195606112617841</v>
      </c>
      <c r="P10" s="14">
        <v>0.21835773415045001</v>
      </c>
      <c r="Q10" s="14">
        <v>0.22446386046069999</v>
      </c>
      <c r="R10" s="14"/>
      <c r="S10" s="14">
        <v>0.15316148595597601</v>
      </c>
      <c r="T10" s="14">
        <v>0.239593340709438</v>
      </c>
      <c r="U10" s="14">
        <v>0.25969495053951203</v>
      </c>
      <c r="V10" s="14">
        <v>0.238489557691383</v>
      </c>
      <c r="W10" s="14">
        <v>0.22654261324449099</v>
      </c>
      <c r="X10" s="14">
        <v>0.237117769384808</v>
      </c>
      <c r="Y10" s="14">
        <v>0.348052748375415</v>
      </c>
      <c r="Z10" s="14">
        <v>0.31781258375619598</v>
      </c>
      <c r="AA10" s="14">
        <v>0.17183474449049799</v>
      </c>
      <c r="AB10" s="14">
        <v>0.176299037229319</v>
      </c>
      <c r="AC10" s="14">
        <v>0.15347845588477199</v>
      </c>
      <c r="AD10" s="14">
        <v>0.23046479366941999</v>
      </c>
      <c r="AE10" s="14"/>
      <c r="AF10" s="14">
        <v>0</v>
      </c>
      <c r="AG10" s="14">
        <v>0.33746067446226502</v>
      </c>
      <c r="AH10" s="14">
        <v>0.27661974031243097</v>
      </c>
      <c r="AI10" s="14">
        <v>0.410447791105022</v>
      </c>
      <c r="AJ10" s="14">
        <v>0.103531452972664</v>
      </c>
      <c r="AK10" s="14">
        <v>0.212652798163465</v>
      </c>
      <c r="AL10" s="14">
        <v>0.138503652973229</v>
      </c>
      <c r="AM10" s="14">
        <v>0.186761473198224</v>
      </c>
      <c r="AN10" s="14">
        <v>0.174182823667279</v>
      </c>
      <c r="AO10" s="14">
        <v>0.26880805169021399</v>
      </c>
      <c r="AP10" s="14">
        <v>0.17274457242991301</v>
      </c>
      <c r="AQ10" s="14">
        <v>0.158430345456196</v>
      </c>
      <c r="AR10" s="14">
        <v>0.42230815953443102</v>
      </c>
      <c r="AS10" s="14">
        <v>0.18851751751559601</v>
      </c>
      <c r="AT10" s="14">
        <v>0.212362116891466</v>
      </c>
      <c r="AU10" s="14">
        <v>0.27528372981670102</v>
      </c>
      <c r="AV10" s="14"/>
      <c r="AW10" s="14">
        <v>0.20912965758590901</v>
      </c>
      <c r="AX10" s="14">
        <v>0.242186046530039</v>
      </c>
      <c r="AY10" s="14"/>
      <c r="AZ10" s="14">
        <v>0.245774049257385</v>
      </c>
      <c r="BA10" s="14">
        <v>0.18395512401811601</v>
      </c>
      <c r="BB10" s="14" t="s">
        <v>98</v>
      </c>
      <c r="BC10" s="14" t="s">
        <v>98</v>
      </c>
      <c r="BD10" s="14" t="s">
        <v>98</v>
      </c>
      <c r="BE10" s="14" t="s">
        <v>98</v>
      </c>
      <c r="BF10" s="14" t="s">
        <v>98</v>
      </c>
      <c r="BG10" s="14"/>
      <c r="BH10" s="14">
        <v>0.24280359322026901</v>
      </c>
      <c r="BI10" s="14">
        <v>0.23468401241061401</v>
      </c>
      <c r="BJ10" s="14">
        <v>2.90729353627746E-2</v>
      </c>
      <c r="BK10" s="14"/>
      <c r="BL10" s="14">
        <v>0.22222141111489799</v>
      </c>
      <c r="BM10" s="14">
        <v>0.27615483522686401</v>
      </c>
      <c r="BN10" s="14">
        <v>0.10247774043461</v>
      </c>
      <c r="BO10" s="14">
        <v>0.21089716974919401</v>
      </c>
      <c r="BP10" s="14">
        <v>7.0089377927011795E-2</v>
      </c>
      <c r="BQ10" s="14"/>
      <c r="BR10" s="14">
        <v>0.177927561396308</v>
      </c>
      <c r="BS10" s="14">
        <v>0.24907740723841701</v>
      </c>
      <c r="BT10" s="14">
        <v>0.26638101104078399</v>
      </c>
    </row>
    <row r="11" spans="2:72" ht="30" x14ac:dyDescent="0.25">
      <c r="B11" s="15" t="s">
        <v>224</v>
      </c>
      <c r="C11" s="14">
        <v>0.11033366235947301</v>
      </c>
      <c r="D11" s="14">
        <v>0.16363799258255499</v>
      </c>
      <c r="E11" s="14">
        <v>5.9101285561168698E-2</v>
      </c>
      <c r="F11" s="14"/>
      <c r="G11" s="14">
        <v>5.9238306251334201E-2</v>
      </c>
      <c r="H11" s="14">
        <v>0.23301560238476701</v>
      </c>
      <c r="I11" s="14">
        <v>8.4409000627940906E-2</v>
      </c>
      <c r="J11" s="14">
        <v>0.12957782576497201</v>
      </c>
      <c r="K11" s="14">
        <v>8.5399615750803307E-2</v>
      </c>
      <c r="L11" s="14">
        <v>9.9613627247030101E-2</v>
      </c>
      <c r="M11" s="14"/>
      <c r="N11" s="14">
        <v>0.12066918988069</v>
      </c>
      <c r="O11" s="14">
        <v>0.108848184459626</v>
      </c>
      <c r="P11" s="14">
        <v>0.106209529803849</v>
      </c>
      <c r="Q11" s="14">
        <v>0.10099977635928099</v>
      </c>
      <c r="R11" s="14"/>
      <c r="S11" s="14">
        <v>0.198575865379719</v>
      </c>
      <c r="T11" s="14">
        <v>5.3265573966506101E-2</v>
      </c>
      <c r="U11" s="14">
        <v>0.10172182219574299</v>
      </c>
      <c r="V11" s="14">
        <v>6.2066048171464598E-2</v>
      </c>
      <c r="W11" s="14">
        <v>0.167697533790689</v>
      </c>
      <c r="X11" s="14">
        <v>8.6627777953520696E-2</v>
      </c>
      <c r="Y11" s="14">
        <v>0.14083931241577</v>
      </c>
      <c r="Z11" s="14">
        <v>8.3151971062457294E-2</v>
      </c>
      <c r="AA11" s="14">
        <v>5.4894341285932902E-2</v>
      </c>
      <c r="AB11" s="14">
        <v>0.165654614242424</v>
      </c>
      <c r="AC11" s="14">
        <v>3.1763135826644001E-2</v>
      </c>
      <c r="AD11" s="14">
        <v>0</v>
      </c>
      <c r="AE11" s="14"/>
      <c r="AF11" s="14">
        <v>0</v>
      </c>
      <c r="AG11" s="14">
        <v>0.145784397336234</v>
      </c>
      <c r="AH11" s="14">
        <v>8.8901024244260607E-2</v>
      </c>
      <c r="AI11" s="14">
        <v>0</v>
      </c>
      <c r="AJ11" s="14">
        <v>0.176282407398066</v>
      </c>
      <c r="AK11" s="14">
        <v>0.134605486520323</v>
      </c>
      <c r="AL11" s="14">
        <v>0.19885533541653999</v>
      </c>
      <c r="AM11" s="14">
        <v>7.8641867767484303E-2</v>
      </c>
      <c r="AN11" s="14">
        <v>3.1957044936689598E-2</v>
      </c>
      <c r="AO11" s="14">
        <v>0.104021949513619</v>
      </c>
      <c r="AP11" s="14">
        <v>7.99100887999286E-2</v>
      </c>
      <c r="AQ11" s="14">
        <v>7.7290444220504503E-2</v>
      </c>
      <c r="AR11" s="14">
        <v>0.17094113108227599</v>
      </c>
      <c r="AS11" s="14">
        <v>0</v>
      </c>
      <c r="AT11" s="14">
        <v>0.25881442897340201</v>
      </c>
      <c r="AU11" s="14">
        <v>0.13476153128912699</v>
      </c>
      <c r="AV11" s="14"/>
      <c r="AW11" s="14">
        <v>0.110068052906182</v>
      </c>
      <c r="AX11" s="14">
        <v>0.110863524976033</v>
      </c>
      <c r="AY11" s="14"/>
      <c r="AZ11" s="14">
        <v>9.52221468265049E-2</v>
      </c>
      <c r="BA11" s="14">
        <v>0.13170375917094901</v>
      </c>
      <c r="BB11" s="14" t="s">
        <v>98</v>
      </c>
      <c r="BC11" s="14" t="s">
        <v>98</v>
      </c>
      <c r="BD11" s="14" t="s">
        <v>98</v>
      </c>
      <c r="BE11" s="14" t="s">
        <v>98</v>
      </c>
      <c r="BF11" s="14" t="s">
        <v>98</v>
      </c>
      <c r="BG11" s="14"/>
      <c r="BH11" s="14">
        <v>0.121384909886221</v>
      </c>
      <c r="BI11" s="14">
        <v>9.6368926021889303E-2</v>
      </c>
      <c r="BJ11" s="14">
        <v>0.123974623931279</v>
      </c>
      <c r="BK11" s="14"/>
      <c r="BL11" s="14">
        <v>0.10949510772007701</v>
      </c>
      <c r="BM11" s="14">
        <v>0.10245408228196599</v>
      </c>
      <c r="BN11" s="14">
        <v>0.14557889631891399</v>
      </c>
      <c r="BO11" s="14">
        <v>0</v>
      </c>
      <c r="BP11" s="14">
        <v>0.12099480814885701</v>
      </c>
      <c r="BQ11" s="14"/>
      <c r="BR11" s="14">
        <v>0.11799915214602</v>
      </c>
      <c r="BS11" s="14">
        <v>0.11995025464433</v>
      </c>
      <c r="BT11" s="14">
        <v>4.5314187024183002E-2</v>
      </c>
    </row>
    <row r="12" spans="2:72" x14ac:dyDescent="0.25">
      <c r="B12" s="15" t="s">
        <v>219</v>
      </c>
      <c r="C12" s="14">
        <v>0.108347774765837</v>
      </c>
      <c r="D12" s="14">
        <v>0.105593971989883</v>
      </c>
      <c r="E12" s="14">
        <v>0.11099453649899201</v>
      </c>
      <c r="F12" s="14"/>
      <c r="G12" s="14">
        <v>0.22222935353352399</v>
      </c>
      <c r="H12" s="14">
        <v>0.26365809174256299</v>
      </c>
      <c r="I12" s="14">
        <v>9.6270553826184893E-2</v>
      </c>
      <c r="J12" s="14">
        <v>0.12229376325423801</v>
      </c>
      <c r="K12" s="14">
        <v>9.9579501256475994E-2</v>
      </c>
      <c r="L12" s="14">
        <v>3.3637902777234101E-2</v>
      </c>
      <c r="M12" s="14"/>
      <c r="N12" s="14">
        <v>0.150624542362155</v>
      </c>
      <c r="O12" s="14">
        <v>0.10030792184944599</v>
      </c>
      <c r="P12" s="14">
        <v>8.3408311583654998E-2</v>
      </c>
      <c r="Q12" s="14">
        <v>7.4266126492640597E-2</v>
      </c>
      <c r="R12" s="14"/>
      <c r="S12" s="14">
        <v>0.109469729068363</v>
      </c>
      <c r="T12" s="14">
        <v>9.1173350246269894E-2</v>
      </c>
      <c r="U12" s="14">
        <v>0.175376683742856</v>
      </c>
      <c r="V12" s="14">
        <v>0.169670843629529</v>
      </c>
      <c r="W12" s="14">
        <v>0.126438819031404</v>
      </c>
      <c r="X12" s="14">
        <v>5.3915034375715397E-2</v>
      </c>
      <c r="Y12" s="14">
        <v>0.105209050106993</v>
      </c>
      <c r="Z12" s="14">
        <v>0.12911997999486599</v>
      </c>
      <c r="AA12" s="14">
        <v>0.16841359163285599</v>
      </c>
      <c r="AB12" s="14">
        <v>5.1873470084260902E-2</v>
      </c>
      <c r="AC12" s="14">
        <v>4.5314325442810402E-2</v>
      </c>
      <c r="AD12" s="14">
        <v>0</v>
      </c>
      <c r="AE12" s="14"/>
      <c r="AF12" s="14">
        <v>0</v>
      </c>
      <c r="AG12" s="14">
        <v>0.17456738056527399</v>
      </c>
      <c r="AH12" s="14">
        <v>0.10546653328484699</v>
      </c>
      <c r="AI12" s="14">
        <v>3.2759768774753999E-2</v>
      </c>
      <c r="AJ12" s="14">
        <v>7.4934060518118295E-2</v>
      </c>
      <c r="AK12" s="14">
        <v>5.5943722049748797E-2</v>
      </c>
      <c r="AL12" s="14">
        <v>0.13955945615281701</v>
      </c>
      <c r="AM12" s="14">
        <v>6.7538623579679005E-2</v>
      </c>
      <c r="AN12" s="14">
        <v>0.17107676830483601</v>
      </c>
      <c r="AO12" s="14">
        <v>5.61568193072974E-2</v>
      </c>
      <c r="AP12" s="14">
        <v>0.114505613503433</v>
      </c>
      <c r="AQ12" s="14">
        <v>0.20930440796486</v>
      </c>
      <c r="AR12" s="14">
        <v>0.14437669285865101</v>
      </c>
      <c r="AS12" s="14">
        <v>0.40288017933160197</v>
      </c>
      <c r="AT12" s="14">
        <v>0.225249985941294</v>
      </c>
      <c r="AU12" s="14">
        <v>7.0024055628520501E-2</v>
      </c>
      <c r="AV12" s="14"/>
      <c r="AW12" s="14">
        <v>8.4646609653075494E-2</v>
      </c>
      <c r="AX12" s="14">
        <v>0.155629078976248</v>
      </c>
      <c r="AY12" s="14"/>
      <c r="AZ12" s="14">
        <v>9.2486405389883494E-2</v>
      </c>
      <c r="BA12" s="14">
        <v>0.13077828468969199</v>
      </c>
      <c r="BB12" s="14" t="s">
        <v>98</v>
      </c>
      <c r="BC12" s="14" t="s">
        <v>98</v>
      </c>
      <c r="BD12" s="14" t="s">
        <v>98</v>
      </c>
      <c r="BE12" s="14" t="s">
        <v>98</v>
      </c>
      <c r="BF12" s="14" t="s">
        <v>98</v>
      </c>
      <c r="BG12" s="14"/>
      <c r="BH12" s="14">
        <v>0.11799682112910399</v>
      </c>
      <c r="BI12" s="14">
        <v>9.17375573029936E-2</v>
      </c>
      <c r="BJ12" s="14">
        <v>0.108334806345049</v>
      </c>
      <c r="BK12" s="14"/>
      <c r="BL12" s="14">
        <v>9.0643475911393906E-2</v>
      </c>
      <c r="BM12" s="14">
        <v>0.109894792322368</v>
      </c>
      <c r="BN12" s="14">
        <v>0.13662649412184399</v>
      </c>
      <c r="BO12" s="14">
        <v>0.18812960987077401</v>
      </c>
      <c r="BP12" s="14">
        <v>7.7998174736988404E-2</v>
      </c>
      <c r="BQ12" s="14"/>
      <c r="BR12" s="14">
        <v>9.2476398377804206E-2</v>
      </c>
      <c r="BS12" s="14">
        <v>0.133254257992378</v>
      </c>
      <c r="BT12" s="14">
        <v>8.31907753009936E-2</v>
      </c>
    </row>
    <row r="13" spans="2:72" ht="45" x14ac:dyDescent="0.25">
      <c r="B13" s="15" t="s">
        <v>222</v>
      </c>
      <c r="C13" s="14">
        <v>9.3218703762097399E-2</v>
      </c>
      <c r="D13" s="14">
        <v>0.106964915960662</v>
      </c>
      <c r="E13" s="14">
        <v>8.0006810470146197E-2</v>
      </c>
      <c r="F13" s="14"/>
      <c r="G13" s="14">
        <v>7.1749812587208195E-2</v>
      </c>
      <c r="H13" s="14">
        <v>0.172358429124748</v>
      </c>
      <c r="I13" s="14">
        <v>0.13588438151833299</v>
      </c>
      <c r="J13" s="14">
        <v>9.5522343812552202E-2</v>
      </c>
      <c r="K13" s="14">
        <v>5.6497644187170598E-2</v>
      </c>
      <c r="L13" s="14">
        <v>7.7401537530351006E-2</v>
      </c>
      <c r="M13" s="14"/>
      <c r="N13" s="14">
        <v>8.9641927527119705E-2</v>
      </c>
      <c r="O13" s="14">
        <v>9.5725735891057706E-2</v>
      </c>
      <c r="P13" s="14">
        <v>0.124781375180032</v>
      </c>
      <c r="Q13" s="14">
        <v>5.8547091205057397E-2</v>
      </c>
      <c r="R13" s="14"/>
      <c r="S13" s="14">
        <v>0.15520809022447299</v>
      </c>
      <c r="T13" s="14">
        <v>4.3934161129366801E-2</v>
      </c>
      <c r="U13" s="14">
        <v>0.11468205970109301</v>
      </c>
      <c r="V13" s="14">
        <v>3.2522691762014097E-2</v>
      </c>
      <c r="W13" s="14">
        <v>0.132091190552245</v>
      </c>
      <c r="X13" s="14">
        <v>0.17001619494850201</v>
      </c>
      <c r="Y13" s="14">
        <v>7.25261457301319E-2</v>
      </c>
      <c r="Z13" s="14">
        <v>0</v>
      </c>
      <c r="AA13" s="14">
        <v>5.1839351969197402E-2</v>
      </c>
      <c r="AB13" s="14">
        <v>0.100956430052885</v>
      </c>
      <c r="AC13" s="14">
        <v>6.3344060586623202E-2</v>
      </c>
      <c r="AD13" s="14">
        <v>0</v>
      </c>
      <c r="AE13" s="14"/>
      <c r="AF13" s="14">
        <v>0</v>
      </c>
      <c r="AG13" s="14">
        <v>6.9616726876397195E-2</v>
      </c>
      <c r="AH13" s="14">
        <v>0.144963570669459</v>
      </c>
      <c r="AI13" s="14">
        <v>3.1568460052893703E-2</v>
      </c>
      <c r="AJ13" s="14">
        <v>2.5544926500728201E-2</v>
      </c>
      <c r="AK13" s="14">
        <v>0</v>
      </c>
      <c r="AL13" s="14">
        <v>0.13900547377619099</v>
      </c>
      <c r="AM13" s="14">
        <v>0.16456531292395399</v>
      </c>
      <c r="AN13" s="14">
        <v>7.4022220374315897E-2</v>
      </c>
      <c r="AO13" s="14">
        <v>5.2502599655143298E-2</v>
      </c>
      <c r="AP13" s="14">
        <v>6.0685405157477099E-2</v>
      </c>
      <c r="AQ13" s="14">
        <v>0.23386405616616501</v>
      </c>
      <c r="AR13" s="14">
        <v>0.18292872783845401</v>
      </c>
      <c r="AS13" s="14">
        <v>0.12250664131714301</v>
      </c>
      <c r="AT13" s="14">
        <v>0.17213147323030401</v>
      </c>
      <c r="AU13" s="14">
        <v>0</v>
      </c>
      <c r="AV13" s="14"/>
      <c r="AW13" s="14">
        <v>9.8956319232526693E-2</v>
      </c>
      <c r="AX13" s="14">
        <v>8.1772770990055907E-2</v>
      </c>
      <c r="AY13" s="14"/>
      <c r="AZ13" s="14">
        <v>8.0928810523587497E-2</v>
      </c>
      <c r="BA13" s="14">
        <v>0.11059857593552</v>
      </c>
      <c r="BB13" s="14" t="s">
        <v>98</v>
      </c>
      <c r="BC13" s="14" t="s">
        <v>98</v>
      </c>
      <c r="BD13" s="14" t="s">
        <v>98</v>
      </c>
      <c r="BE13" s="14" t="s">
        <v>98</v>
      </c>
      <c r="BF13" s="14" t="s">
        <v>98</v>
      </c>
      <c r="BG13" s="14"/>
      <c r="BH13" s="14">
        <v>7.9248636924005203E-2</v>
      </c>
      <c r="BI13" s="14">
        <v>0.105102560476265</v>
      </c>
      <c r="BJ13" s="14">
        <v>0.13809454464041901</v>
      </c>
      <c r="BK13" s="14"/>
      <c r="BL13" s="14">
        <v>0.121101200677912</v>
      </c>
      <c r="BM13" s="14">
        <v>6.7997431305945905E-2</v>
      </c>
      <c r="BN13" s="14">
        <v>0.110779439130955</v>
      </c>
      <c r="BO13" s="14">
        <v>0.15188349198764001</v>
      </c>
      <c r="BP13" s="14">
        <v>0.134805166177142</v>
      </c>
      <c r="BQ13" s="14"/>
      <c r="BR13" s="14">
        <v>0.15063918975981</v>
      </c>
      <c r="BS13" s="14">
        <v>8.5296733672994701E-2</v>
      </c>
      <c r="BT13" s="14">
        <v>7.4560973595248395E-2</v>
      </c>
    </row>
    <row r="14" spans="2:72" ht="30" x14ac:dyDescent="0.25">
      <c r="B14" s="15" t="s">
        <v>221</v>
      </c>
      <c r="C14" s="14">
        <v>7.2379315436240099E-2</v>
      </c>
      <c r="D14" s="14">
        <v>9.4437276949704801E-2</v>
      </c>
      <c r="E14" s="14">
        <v>5.1178752725277499E-2</v>
      </c>
      <c r="F14" s="14"/>
      <c r="G14" s="14">
        <v>0.183323328359214</v>
      </c>
      <c r="H14" s="14">
        <v>0.11917470049349201</v>
      </c>
      <c r="I14" s="14">
        <v>0.15076787969685901</v>
      </c>
      <c r="J14" s="14">
        <v>6.2812299310871206E-2</v>
      </c>
      <c r="K14" s="14">
        <v>5.8710562106248997E-2</v>
      </c>
      <c r="L14" s="14">
        <v>9.9788752316164898E-3</v>
      </c>
      <c r="M14" s="14"/>
      <c r="N14" s="14">
        <v>9.3289413745528793E-2</v>
      </c>
      <c r="O14" s="14">
        <v>6.9435437050118107E-2</v>
      </c>
      <c r="P14" s="14">
        <v>6.6245118389127E-2</v>
      </c>
      <c r="Q14" s="14">
        <v>4.6600565026317403E-2</v>
      </c>
      <c r="R14" s="14"/>
      <c r="S14" s="14">
        <v>0.13948865306250899</v>
      </c>
      <c r="T14" s="14">
        <v>0.14904309383601</v>
      </c>
      <c r="U14" s="14">
        <v>1.9034480239782801E-2</v>
      </c>
      <c r="V14" s="14">
        <v>0</v>
      </c>
      <c r="W14" s="14">
        <v>0</v>
      </c>
      <c r="X14" s="14">
        <v>5.7501030028812398E-2</v>
      </c>
      <c r="Y14" s="14">
        <v>3.06945909399641E-2</v>
      </c>
      <c r="Z14" s="14">
        <v>0.22850764628164699</v>
      </c>
      <c r="AA14" s="14">
        <v>6.2687274985953403E-2</v>
      </c>
      <c r="AB14" s="14">
        <v>2.4294468372178399E-2</v>
      </c>
      <c r="AC14" s="14">
        <v>3.3549384938444601E-2</v>
      </c>
      <c r="AD14" s="14">
        <v>0.225529668588583</v>
      </c>
      <c r="AE14" s="14"/>
      <c r="AF14" s="14">
        <v>0</v>
      </c>
      <c r="AG14" s="14">
        <v>0</v>
      </c>
      <c r="AH14" s="14">
        <v>2.8574723513415601E-2</v>
      </c>
      <c r="AI14" s="14">
        <v>6.2921641071184503E-2</v>
      </c>
      <c r="AJ14" s="14">
        <v>3.2661578074148399E-2</v>
      </c>
      <c r="AK14" s="14">
        <v>0.11791652929206101</v>
      </c>
      <c r="AL14" s="14">
        <v>3.6427709058950902E-2</v>
      </c>
      <c r="AM14" s="14">
        <v>8.6261277612834295E-2</v>
      </c>
      <c r="AN14" s="14">
        <v>0</v>
      </c>
      <c r="AO14" s="14">
        <v>0</v>
      </c>
      <c r="AP14" s="14">
        <v>8.8696154963948698E-2</v>
      </c>
      <c r="AQ14" s="14">
        <v>0.226109291532686</v>
      </c>
      <c r="AR14" s="14">
        <v>0.100010426502569</v>
      </c>
      <c r="AS14" s="14">
        <v>0.44563335237533402</v>
      </c>
      <c r="AT14" s="14">
        <v>5.6852793207670803E-2</v>
      </c>
      <c r="AU14" s="14">
        <v>6.4526211780149903E-2</v>
      </c>
      <c r="AV14" s="14"/>
      <c r="AW14" s="14">
        <v>7.1319602550084904E-2</v>
      </c>
      <c r="AX14" s="14">
        <v>7.4493329962851504E-2</v>
      </c>
      <c r="AY14" s="14"/>
      <c r="AZ14" s="14">
        <v>4.5839843967838897E-2</v>
      </c>
      <c r="BA14" s="14">
        <v>0.109910367392468</v>
      </c>
      <c r="BB14" s="14" t="s">
        <v>98</v>
      </c>
      <c r="BC14" s="14" t="s">
        <v>98</v>
      </c>
      <c r="BD14" s="14" t="s">
        <v>98</v>
      </c>
      <c r="BE14" s="14" t="s">
        <v>98</v>
      </c>
      <c r="BF14" s="14" t="s">
        <v>98</v>
      </c>
      <c r="BG14" s="14"/>
      <c r="BH14" s="14">
        <v>5.2798937308893297E-2</v>
      </c>
      <c r="BI14" s="14">
        <v>8.7862833214156305E-2</v>
      </c>
      <c r="BJ14" s="14">
        <v>4.4712752949004599E-2</v>
      </c>
      <c r="BK14" s="14"/>
      <c r="BL14" s="14">
        <v>7.6125166253319596E-2</v>
      </c>
      <c r="BM14" s="14">
        <v>7.6902325045172595E-2</v>
      </c>
      <c r="BN14" s="14">
        <v>7.1747783737320298E-2</v>
      </c>
      <c r="BO14" s="14">
        <v>0</v>
      </c>
      <c r="BP14" s="14">
        <v>4.2996633411868601E-2</v>
      </c>
      <c r="BQ14" s="14"/>
      <c r="BR14" s="14">
        <v>0.104306884160972</v>
      </c>
      <c r="BS14" s="14">
        <v>7.6716877515214194E-2</v>
      </c>
      <c r="BT14" s="14">
        <v>8.6843374526410097E-2</v>
      </c>
    </row>
    <row r="15" spans="2:72" x14ac:dyDescent="0.25">
      <c r="B15" s="15" t="s">
        <v>225</v>
      </c>
      <c r="C15" s="14">
        <v>6.9491763165839507E-2</v>
      </c>
      <c r="D15" s="14">
        <v>4.9069155088888303E-2</v>
      </c>
      <c r="E15" s="14">
        <v>8.91205390612239E-2</v>
      </c>
      <c r="F15" s="14"/>
      <c r="G15" s="14">
        <v>0.35009902861994102</v>
      </c>
      <c r="H15" s="14">
        <v>6.9417197646249901E-2</v>
      </c>
      <c r="I15" s="14">
        <v>6.09424280979202E-2</v>
      </c>
      <c r="J15" s="14">
        <v>4.6196335018432198E-2</v>
      </c>
      <c r="K15" s="14">
        <v>2.2220771432807599E-2</v>
      </c>
      <c r="L15" s="14">
        <v>6.55027311981497E-2</v>
      </c>
      <c r="M15" s="14"/>
      <c r="N15" s="14">
        <v>6.21786399415677E-2</v>
      </c>
      <c r="O15" s="14">
        <v>3.2891626831400997E-2</v>
      </c>
      <c r="P15" s="14">
        <v>9.2901681618193094E-2</v>
      </c>
      <c r="Q15" s="14">
        <v>0.108574969115641</v>
      </c>
      <c r="R15" s="14"/>
      <c r="S15" s="14">
        <v>8.0816425768079597E-2</v>
      </c>
      <c r="T15" s="14">
        <v>0.119278188238578</v>
      </c>
      <c r="U15" s="14">
        <v>9.71424651234645E-2</v>
      </c>
      <c r="V15" s="14">
        <v>0.10301011168310199</v>
      </c>
      <c r="W15" s="14">
        <v>4.1000247021931502E-2</v>
      </c>
      <c r="X15" s="14">
        <v>2.7725979598613299E-2</v>
      </c>
      <c r="Y15" s="14">
        <v>2.3627752673286699E-2</v>
      </c>
      <c r="Z15" s="14">
        <v>5.9429981560918603E-2</v>
      </c>
      <c r="AA15" s="14">
        <v>5.0724589323228597E-2</v>
      </c>
      <c r="AB15" s="14">
        <v>2.8292429281305601E-2</v>
      </c>
      <c r="AC15" s="14">
        <v>4.7148479466871798E-2</v>
      </c>
      <c r="AD15" s="14">
        <v>0.31847586915341303</v>
      </c>
      <c r="AE15" s="14"/>
      <c r="AF15" s="14">
        <v>0</v>
      </c>
      <c r="AG15" s="14">
        <v>0.13363968482201599</v>
      </c>
      <c r="AH15" s="14">
        <v>7.2145664338838095E-2</v>
      </c>
      <c r="AI15" s="14">
        <v>8.46937634036216E-2</v>
      </c>
      <c r="AJ15" s="14">
        <v>3.1592092537138301E-2</v>
      </c>
      <c r="AK15" s="14">
        <v>0.119652021041028</v>
      </c>
      <c r="AL15" s="14">
        <v>6.1159791251891402E-2</v>
      </c>
      <c r="AM15" s="14">
        <v>7.6254426328009495E-2</v>
      </c>
      <c r="AN15" s="14">
        <v>0.115122004236239</v>
      </c>
      <c r="AO15" s="14">
        <v>0</v>
      </c>
      <c r="AP15" s="14">
        <v>7.7506386432743907E-2</v>
      </c>
      <c r="AQ15" s="14">
        <v>3.3213285520956697E-2</v>
      </c>
      <c r="AR15" s="14">
        <v>6.6193438435284302E-2</v>
      </c>
      <c r="AS15" s="14">
        <v>0.113213179846074</v>
      </c>
      <c r="AT15" s="14">
        <v>4.4838132475923699E-2</v>
      </c>
      <c r="AU15" s="14">
        <v>6.4526211780149903E-2</v>
      </c>
      <c r="AV15" s="14"/>
      <c r="AW15" s="14">
        <v>5.4281154845096997E-2</v>
      </c>
      <c r="AX15" s="14">
        <v>9.98353093930755E-2</v>
      </c>
      <c r="AY15" s="14"/>
      <c r="AZ15" s="14">
        <v>7.5535358488216103E-2</v>
      </c>
      <c r="BA15" s="14">
        <v>6.0945154002329999E-2</v>
      </c>
      <c r="BB15" s="14" t="s">
        <v>98</v>
      </c>
      <c r="BC15" s="14" t="s">
        <v>98</v>
      </c>
      <c r="BD15" s="14" t="s">
        <v>98</v>
      </c>
      <c r="BE15" s="14" t="s">
        <v>98</v>
      </c>
      <c r="BF15" s="14" t="s">
        <v>98</v>
      </c>
      <c r="BG15" s="14"/>
      <c r="BH15" s="14">
        <v>5.4701193599135098E-2</v>
      </c>
      <c r="BI15" s="14">
        <v>5.7183119005740898E-2</v>
      </c>
      <c r="BJ15" s="14">
        <v>3.1618953448454903E-2</v>
      </c>
      <c r="BK15" s="14"/>
      <c r="BL15" s="14">
        <v>6.8684603836145802E-2</v>
      </c>
      <c r="BM15" s="14">
        <v>4.7167607342792697E-2</v>
      </c>
      <c r="BN15" s="14">
        <v>0</v>
      </c>
      <c r="BO15" s="14">
        <v>0</v>
      </c>
      <c r="BP15" s="14">
        <v>0.1154923446002</v>
      </c>
      <c r="BQ15" s="14"/>
      <c r="BR15" s="14">
        <v>6.9507303905014195E-2</v>
      </c>
      <c r="BS15" s="14">
        <v>7.6314929806559698E-2</v>
      </c>
      <c r="BT15" s="14">
        <v>4.7074591196577302E-2</v>
      </c>
    </row>
    <row r="16" spans="2:72" x14ac:dyDescent="0.25">
      <c r="B16" s="15" t="s">
        <v>92</v>
      </c>
      <c r="C16" s="14">
        <v>5.09383153540061E-2</v>
      </c>
      <c r="D16" s="14">
        <v>6.8028663941662806E-2</v>
      </c>
      <c r="E16" s="14">
        <v>3.4512273139558902E-2</v>
      </c>
      <c r="F16" s="14"/>
      <c r="G16" s="14">
        <v>4.00466784323344E-2</v>
      </c>
      <c r="H16" s="14">
        <v>2.1706289698087501E-2</v>
      </c>
      <c r="I16" s="14">
        <v>3.4973343566065698E-2</v>
      </c>
      <c r="J16" s="14">
        <v>4.68111811466961E-2</v>
      </c>
      <c r="K16" s="14">
        <v>5.9876134609303099E-2</v>
      </c>
      <c r="L16" s="14">
        <v>6.6962315483545906E-2</v>
      </c>
      <c r="M16" s="14"/>
      <c r="N16" s="14">
        <v>4.97865861071164E-2</v>
      </c>
      <c r="O16" s="14">
        <v>1.7127316437679101E-2</v>
      </c>
      <c r="P16" s="14">
        <v>6.2702769758487306E-2</v>
      </c>
      <c r="Q16" s="14">
        <v>8.8616022476193504E-2</v>
      </c>
      <c r="R16" s="14"/>
      <c r="S16" s="14">
        <v>6.0779525284423902E-2</v>
      </c>
      <c r="T16" s="14">
        <v>5.4452565597493299E-2</v>
      </c>
      <c r="U16" s="14">
        <v>9.4908985083128394E-2</v>
      </c>
      <c r="V16" s="14">
        <v>0</v>
      </c>
      <c r="W16" s="14">
        <v>6.3494573308758503E-2</v>
      </c>
      <c r="X16" s="14">
        <v>6.0113905289153502E-2</v>
      </c>
      <c r="Y16" s="14">
        <v>0</v>
      </c>
      <c r="Z16" s="14">
        <v>0.17720594336367501</v>
      </c>
      <c r="AA16" s="14">
        <v>3.06083667140357E-2</v>
      </c>
      <c r="AB16" s="14">
        <v>3.31395112055115E-2</v>
      </c>
      <c r="AC16" s="14">
        <v>0</v>
      </c>
      <c r="AD16" s="14">
        <v>0.225529668588583</v>
      </c>
      <c r="AE16" s="14"/>
      <c r="AF16" s="14">
        <v>0.36789509029907003</v>
      </c>
      <c r="AG16" s="14">
        <v>8.1543520970671995E-2</v>
      </c>
      <c r="AH16" s="14">
        <v>4.3043042660246299E-2</v>
      </c>
      <c r="AI16" s="14">
        <v>0.114146632535017</v>
      </c>
      <c r="AJ16" s="14">
        <v>7.5161275172172207E-2</v>
      </c>
      <c r="AK16" s="14">
        <v>2.97162872511006E-2</v>
      </c>
      <c r="AL16" s="14">
        <v>2.6697481537083099E-2</v>
      </c>
      <c r="AM16" s="14">
        <v>6.4363395490076497E-2</v>
      </c>
      <c r="AN16" s="14">
        <v>0</v>
      </c>
      <c r="AO16" s="14">
        <v>4.15000061623753E-2</v>
      </c>
      <c r="AP16" s="14">
        <v>5.3278561459176602E-2</v>
      </c>
      <c r="AQ16" s="14">
        <v>5.2772548380050598E-2</v>
      </c>
      <c r="AR16" s="14">
        <v>0</v>
      </c>
      <c r="AS16" s="14">
        <v>0.12929588666797101</v>
      </c>
      <c r="AT16" s="14">
        <v>0</v>
      </c>
      <c r="AU16" s="14">
        <v>7.1244284226947105E-2</v>
      </c>
      <c r="AV16" s="14"/>
      <c r="AW16" s="14">
        <v>5.7658525419090702E-2</v>
      </c>
      <c r="AX16" s="14">
        <v>3.7532210846761997E-2</v>
      </c>
      <c r="AY16" s="14"/>
      <c r="AZ16" s="14">
        <v>6.7342017938823703E-2</v>
      </c>
      <c r="BA16" s="14">
        <v>2.7740859642865899E-2</v>
      </c>
      <c r="BB16" s="14" t="s">
        <v>98</v>
      </c>
      <c r="BC16" s="14" t="s">
        <v>98</v>
      </c>
      <c r="BD16" s="14" t="s">
        <v>98</v>
      </c>
      <c r="BE16" s="14" t="s">
        <v>98</v>
      </c>
      <c r="BF16" s="14" t="s">
        <v>98</v>
      </c>
      <c r="BG16" s="14"/>
      <c r="BH16" s="14">
        <v>4.6433467806395803E-2</v>
      </c>
      <c r="BI16" s="14">
        <v>4.4251344180368198E-2</v>
      </c>
      <c r="BJ16" s="14">
        <v>9.0116550927907393E-2</v>
      </c>
      <c r="BK16" s="14"/>
      <c r="BL16" s="14">
        <v>4.3624366590354097E-2</v>
      </c>
      <c r="BM16" s="14">
        <v>1.5480016423055101E-2</v>
      </c>
      <c r="BN16" s="14">
        <v>0.111093907066523</v>
      </c>
      <c r="BO16" s="14">
        <v>0.26351768149149701</v>
      </c>
      <c r="BP16" s="14">
        <v>6.8634157276570296E-2</v>
      </c>
      <c r="BQ16" s="14"/>
      <c r="BR16" s="14">
        <v>2.01345187720595E-2</v>
      </c>
      <c r="BS16" s="14">
        <v>4.0660711142698598E-2</v>
      </c>
      <c r="BT16" s="14">
        <v>7.2170398089071996E-2</v>
      </c>
    </row>
    <row r="17" spans="2:72" ht="45" x14ac:dyDescent="0.25">
      <c r="B17" s="15" t="s">
        <v>227</v>
      </c>
      <c r="C17" s="14">
        <v>3.8275732931282599E-2</v>
      </c>
      <c r="D17" s="14">
        <v>5.7746106123378403E-2</v>
      </c>
      <c r="E17" s="14">
        <v>1.9562178298734099E-2</v>
      </c>
      <c r="F17" s="14"/>
      <c r="G17" s="14">
        <v>3.1116081059300402E-2</v>
      </c>
      <c r="H17" s="14">
        <v>6.8895862015395701E-2</v>
      </c>
      <c r="I17" s="14">
        <v>3.2312782616636997E-2</v>
      </c>
      <c r="J17" s="14">
        <v>4.83116693909015E-2</v>
      </c>
      <c r="K17" s="14">
        <v>2.0011604054236201E-2</v>
      </c>
      <c r="L17" s="14">
        <v>4.0267950736450397E-2</v>
      </c>
      <c r="M17" s="14"/>
      <c r="N17" s="14">
        <v>4.2041984416395603E-2</v>
      </c>
      <c r="O17" s="14">
        <v>3.2698778032260699E-2</v>
      </c>
      <c r="P17" s="14">
        <v>2.94245337251028E-2</v>
      </c>
      <c r="Q17" s="14">
        <v>5.1527172699411997E-2</v>
      </c>
      <c r="R17" s="14"/>
      <c r="S17" s="14">
        <v>1.6300117986251701E-2</v>
      </c>
      <c r="T17" s="14">
        <v>6.6708556673726105E-2</v>
      </c>
      <c r="U17" s="14">
        <v>4.09750108932153E-2</v>
      </c>
      <c r="V17" s="14">
        <v>0</v>
      </c>
      <c r="W17" s="14">
        <v>0</v>
      </c>
      <c r="X17" s="14">
        <v>8.2174591296149596E-2</v>
      </c>
      <c r="Y17" s="14">
        <v>2.2502105241186902E-2</v>
      </c>
      <c r="Z17" s="14">
        <v>5.9429981560918603E-2</v>
      </c>
      <c r="AA17" s="14">
        <v>3.1250844410357102E-2</v>
      </c>
      <c r="AB17" s="14">
        <v>9.4802202436953004E-2</v>
      </c>
      <c r="AC17" s="14">
        <v>0</v>
      </c>
      <c r="AD17" s="14">
        <v>0</v>
      </c>
      <c r="AE17" s="14"/>
      <c r="AF17" s="14">
        <v>0</v>
      </c>
      <c r="AG17" s="14">
        <v>0.139233453752794</v>
      </c>
      <c r="AH17" s="14">
        <v>0</v>
      </c>
      <c r="AI17" s="14">
        <v>0</v>
      </c>
      <c r="AJ17" s="14">
        <v>0.102068544514648</v>
      </c>
      <c r="AK17" s="14">
        <v>6.1532802018641801E-2</v>
      </c>
      <c r="AL17" s="14">
        <v>0</v>
      </c>
      <c r="AM17" s="14">
        <v>3.8229955429594398E-2</v>
      </c>
      <c r="AN17" s="14">
        <v>4.0435365489087598E-2</v>
      </c>
      <c r="AO17" s="14">
        <v>4.8444245393483298E-2</v>
      </c>
      <c r="AP17" s="14">
        <v>0</v>
      </c>
      <c r="AQ17" s="14">
        <v>3.3022755586656703E-2</v>
      </c>
      <c r="AR17" s="14">
        <v>0</v>
      </c>
      <c r="AS17" s="14">
        <v>0</v>
      </c>
      <c r="AT17" s="14">
        <v>5.2771212038848499E-2</v>
      </c>
      <c r="AU17" s="14">
        <v>6.4526211780149903E-2</v>
      </c>
      <c r="AV17" s="14"/>
      <c r="AW17" s="14">
        <v>3.1738552596097799E-2</v>
      </c>
      <c r="AX17" s="14">
        <v>5.1316712589272603E-2</v>
      </c>
      <c r="AY17" s="14"/>
      <c r="AZ17" s="14">
        <v>4.1537778162892801E-2</v>
      </c>
      <c r="BA17" s="14">
        <v>3.3662679908847699E-2</v>
      </c>
      <c r="BB17" s="14" t="s">
        <v>98</v>
      </c>
      <c r="BC17" s="14" t="s">
        <v>98</v>
      </c>
      <c r="BD17" s="14" t="s">
        <v>98</v>
      </c>
      <c r="BE17" s="14" t="s">
        <v>98</v>
      </c>
      <c r="BF17" s="14" t="s">
        <v>98</v>
      </c>
      <c r="BG17" s="14"/>
      <c r="BH17" s="14">
        <v>4.08650028051213E-2</v>
      </c>
      <c r="BI17" s="14">
        <v>3.05545162434805E-2</v>
      </c>
      <c r="BJ17" s="14">
        <v>7.8749883961664505E-2</v>
      </c>
      <c r="BK17" s="14"/>
      <c r="BL17" s="14">
        <v>3.9516245901892497E-2</v>
      </c>
      <c r="BM17" s="14">
        <v>3.5267833334065898E-2</v>
      </c>
      <c r="BN17" s="14">
        <v>3.7509370097723302E-2</v>
      </c>
      <c r="BO17" s="14">
        <v>0</v>
      </c>
      <c r="BP17" s="14">
        <v>7.5727385781605303E-2</v>
      </c>
      <c r="BQ17" s="14"/>
      <c r="BR17" s="14">
        <v>4.7316105630937598E-2</v>
      </c>
      <c r="BS17" s="14">
        <v>4.0646492830531997E-2</v>
      </c>
      <c r="BT17" s="14">
        <v>0</v>
      </c>
    </row>
    <row r="18" spans="2:72" ht="30" x14ac:dyDescent="0.25">
      <c r="B18" s="15" t="s">
        <v>226</v>
      </c>
      <c r="C18" s="14">
        <v>3.10285710633454E-2</v>
      </c>
      <c r="D18" s="14">
        <v>4.7719699536306497E-2</v>
      </c>
      <c r="E18" s="14">
        <v>1.49862311720666E-2</v>
      </c>
      <c r="F18" s="14"/>
      <c r="G18" s="14">
        <v>7.8137192978683101E-2</v>
      </c>
      <c r="H18" s="14">
        <v>3.9424772261451198E-2</v>
      </c>
      <c r="I18" s="14">
        <v>4.3952644867176198E-2</v>
      </c>
      <c r="J18" s="14">
        <v>4.3168527740252399E-2</v>
      </c>
      <c r="K18" s="14">
        <v>0</v>
      </c>
      <c r="L18" s="14">
        <v>2.80423229711971E-2</v>
      </c>
      <c r="M18" s="14"/>
      <c r="N18" s="14">
        <v>1.44889942506476E-2</v>
      </c>
      <c r="O18" s="14">
        <v>2.72291851343072E-2</v>
      </c>
      <c r="P18" s="14">
        <v>7.3156426563303206E-2</v>
      </c>
      <c r="Q18" s="14">
        <v>1.5069302209509401E-2</v>
      </c>
      <c r="R18" s="14"/>
      <c r="S18" s="14">
        <v>7.6366479206046001E-2</v>
      </c>
      <c r="T18" s="14">
        <v>2.9768059005412299E-2</v>
      </c>
      <c r="U18" s="14">
        <v>7.7149926625449797E-2</v>
      </c>
      <c r="V18" s="14">
        <v>3.2522691762014097E-2</v>
      </c>
      <c r="W18" s="14">
        <v>0</v>
      </c>
      <c r="X18" s="14">
        <v>2.3828374632544801E-2</v>
      </c>
      <c r="Y18" s="14">
        <v>0</v>
      </c>
      <c r="Z18" s="14">
        <v>0</v>
      </c>
      <c r="AA18" s="14">
        <v>3.1250844410357102E-2</v>
      </c>
      <c r="AB18" s="14">
        <v>0</v>
      </c>
      <c r="AC18" s="14">
        <v>0</v>
      </c>
      <c r="AD18" s="14">
        <v>0</v>
      </c>
      <c r="AE18" s="14"/>
      <c r="AF18" s="14">
        <v>0</v>
      </c>
      <c r="AG18" s="14">
        <v>0</v>
      </c>
      <c r="AH18" s="14">
        <v>0</v>
      </c>
      <c r="AI18" s="14">
        <v>0</v>
      </c>
      <c r="AJ18" s="14">
        <v>5.8390699193301802E-2</v>
      </c>
      <c r="AK18" s="14">
        <v>5.8882671167498998E-2</v>
      </c>
      <c r="AL18" s="14">
        <v>0</v>
      </c>
      <c r="AM18" s="14">
        <v>3.8229955429594398E-2</v>
      </c>
      <c r="AN18" s="14">
        <v>0</v>
      </c>
      <c r="AO18" s="14">
        <v>9.3238316908050706E-2</v>
      </c>
      <c r="AP18" s="14">
        <v>0</v>
      </c>
      <c r="AQ18" s="14">
        <v>0</v>
      </c>
      <c r="AR18" s="14">
        <v>0</v>
      </c>
      <c r="AS18" s="14">
        <v>0.127265883768202</v>
      </c>
      <c r="AT18" s="14">
        <v>0.12306285700196801</v>
      </c>
      <c r="AU18" s="14">
        <v>7.0205869197983994E-2</v>
      </c>
      <c r="AV18" s="14"/>
      <c r="AW18" s="14">
        <v>2.6106668790810899E-2</v>
      </c>
      <c r="AX18" s="14">
        <v>4.08472427419082E-2</v>
      </c>
      <c r="AY18" s="14"/>
      <c r="AZ18" s="14">
        <v>2.1666197022937199E-2</v>
      </c>
      <c r="BA18" s="14">
        <v>4.4268463461450101E-2</v>
      </c>
      <c r="BB18" s="14" t="s">
        <v>98</v>
      </c>
      <c r="BC18" s="14" t="s">
        <v>98</v>
      </c>
      <c r="BD18" s="14" t="s">
        <v>98</v>
      </c>
      <c r="BE18" s="14" t="s">
        <v>98</v>
      </c>
      <c r="BF18" s="14" t="s">
        <v>98</v>
      </c>
      <c r="BG18" s="14"/>
      <c r="BH18" s="14">
        <v>1.6084169444619399E-2</v>
      </c>
      <c r="BI18" s="14">
        <v>3.6484435078632901E-2</v>
      </c>
      <c r="BJ18" s="14">
        <v>7.8512789203235803E-2</v>
      </c>
      <c r="BK18" s="14"/>
      <c r="BL18" s="14">
        <v>3.58653476861703E-2</v>
      </c>
      <c r="BM18" s="14">
        <v>3.1651500726633801E-2</v>
      </c>
      <c r="BN18" s="14">
        <v>4.9095514817987303E-2</v>
      </c>
      <c r="BO18" s="14">
        <v>0</v>
      </c>
      <c r="BP18" s="14">
        <v>3.4878027933894801E-2</v>
      </c>
      <c r="BQ18" s="14"/>
      <c r="BR18" s="14">
        <v>3.91620924595679E-2</v>
      </c>
      <c r="BS18" s="14">
        <v>2.60136827003054E-2</v>
      </c>
      <c r="BT18" s="14">
        <v>0.107693371111294</v>
      </c>
    </row>
    <row r="19" spans="2:72" x14ac:dyDescent="0.25">
      <c r="B19" s="15" t="s">
        <v>223</v>
      </c>
      <c r="C19" s="14">
        <v>2.9096216576865501E-2</v>
      </c>
      <c r="D19" s="14">
        <v>4.9520529705892401E-2</v>
      </c>
      <c r="E19" s="14">
        <v>9.4658019052308098E-3</v>
      </c>
      <c r="F19" s="14"/>
      <c r="G19" s="14">
        <v>4.4282245407204199E-2</v>
      </c>
      <c r="H19" s="14">
        <v>6.8135125686353007E-2</v>
      </c>
      <c r="I19" s="14">
        <v>8.9678845637632801E-2</v>
      </c>
      <c r="J19" s="14">
        <v>1.08719920736362E-2</v>
      </c>
      <c r="K19" s="14">
        <v>1.23861288052375E-2</v>
      </c>
      <c r="L19" s="14">
        <v>7.6919132272481299E-3</v>
      </c>
      <c r="M19" s="14"/>
      <c r="N19" s="14">
        <v>4.6505159467693097E-2</v>
      </c>
      <c r="O19" s="14">
        <v>2.3965241747933502E-2</v>
      </c>
      <c r="P19" s="14">
        <v>3.2375401516961097E-2</v>
      </c>
      <c r="Q19" s="14">
        <v>0</v>
      </c>
      <c r="R19" s="14"/>
      <c r="S19" s="14">
        <v>8.8578422688828207E-2</v>
      </c>
      <c r="T19" s="14">
        <v>1.4951543505454599E-2</v>
      </c>
      <c r="U19" s="14">
        <v>9.19313463583733E-2</v>
      </c>
      <c r="V19" s="14">
        <v>0</v>
      </c>
      <c r="W19" s="14">
        <v>0</v>
      </c>
      <c r="X19" s="14">
        <v>0</v>
      </c>
      <c r="Y19" s="14">
        <v>0</v>
      </c>
      <c r="Z19" s="14">
        <v>0</v>
      </c>
      <c r="AA19" s="14">
        <v>4.1551171804446903E-2</v>
      </c>
      <c r="AB19" s="14">
        <v>0</v>
      </c>
      <c r="AC19" s="14">
        <v>0</v>
      </c>
      <c r="AD19" s="14">
        <v>0</v>
      </c>
      <c r="AE19" s="14"/>
      <c r="AF19" s="14">
        <v>0</v>
      </c>
      <c r="AG19" s="14">
        <v>0</v>
      </c>
      <c r="AH19" s="14">
        <v>0</v>
      </c>
      <c r="AI19" s="14">
        <v>0</v>
      </c>
      <c r="AJ19" s="14">
        <v>0</v>
      </c>
      <c r="AK19" s="14">
        <v>0</v>
      </c>
      <c r="AL19" s="14">
        <v>2.7578997233323899E-2</v>
      </c>
      <c r="AM19" s="14">
        <v>0</v>
      </c>
      <c r="AN19" s="14">
        <v>3.1957044936689598E-2</v>
      </c>
      <c r="AO19" s="14">
        <v>4.0735717252907297E-2</v>
      </c>
      <c r="AP19" s="14">
        <v>4.2305217396547197E-2</v>
      </c>
      <c r="AQ19" s="14">
        <v>0</v>
      </c>
      <c r="AR19" s="14">
        <v>0.158951315094194</v>
      </c>
      <c r="AS19" s="14">
        <v>0.249772525085345</v>
      </c>
      <c r="AT19" s="14">
        <v>0.18305720284466501</v>
      </c>
      <c r="AU19" s="14">
        <v>0</v>
      </c>
      <c r="AV19" s="14"/>
      <c r="AW19" s="14">
        <v>2.9691305036793899E-2</v>
      </c>
      <c r="AX19" s="14">
        <v>2.79090783761856E-2</v>
      </c>
      <c r="AY19" s="14"/>
      <c r="AZ19" s="14">
        <v>1.33779582704908E-2</v>
      </c>
      <c r="BA19" s="14">
        <v>5.13243445883955E-2</v>
      </c>
      <c r="BB19" s="14" t="s">
        <v>98</v>
      </c>
      <c r="BC19" s="14" t="s">
        <v>98</v>
      </c>
      <c r="BD19" s="14" t="s">
        <v>98</v>
      </c>
      <c r="BE19" s="14" t="s">
        <v>98</v>
      </c>
      <c r="BF19" s="14" t="s">
        <v>98</v>
      </c>
      <c r="BG19" s="14"/>
      <c r="BH19" s="14">
        <v>2.1331478409261199E-2</v>
      </c>
      <c r="BI19" s="14">
        <v>4.2718770459412102E-2</v>
      </c>
      <c r="BJ19" s="14">
        <v>0</v>
      </c>
      <c r="BK19" s="14"/>
      <c r="BL19" s="14">
        <v>2.3276383746795502E-2</v>
      </c>
      <c r="BM19" s="14">
        <v>3.4090968827807197E-2</v>
      </c>
      <c r="BN19" s="14">
        <v>4.9095514817987303E-2</v>
      </c>
      <c r="BO19" s="14">
        <v>0</v>
      </c>
      <c r="BP19" s="14">
        <v>0</v>
      </c>
      <c r="BQ19" s="14"/>
      <c r="BR19" s="14">
        <v>1.9827568637931101E-2</v>
      </c>
      <c r="BS19" s="14">
        <v>3.8388955148010599E-2</v>
      </c>
      <c r="BT19" s="14">
        <v>0.107693371111294</v>
      </c>
    </row>
    <row r="20" spans="2:72" x14ac:dyDescent="0.25">
      <c r="B20" s="15" t="s">
        <v>228</v>
      </c>
      <c r="C20" s="20">
        <v>0.23095310111001099</v>
      </c>
      <c r="D20" s="20">
        <v>0.21858826609493301</v>
      </c>
      <c r="E20" s="20">
        <v>0.24283731171523201</v>
      </c>
      <c r="F20" s="20"/>
      <c r="G20" s="20">
        <v>3.0298173833609599E-2</v>
      </c>
      <c r="H20" s="20">
        <v>0</v>
      </c>
      <c r="I20" s="20">
        <v>0.13577599985750499</v>
      </c>
      <c r="J20" s="20">
        <v>0.27266383535146299</v>
      </c>
      <c r="K20" s="20">
        <v>0.27382321357369199</v>
      </c>
      <c r="L20" s="20">
        <v>0.33965064069630402</v>
      </c>
      <c r="M20" s="20"/>
      <c r="N20" s="20">
        <v>0.25239216861417302</v>
      </c>
      <c r="O20" s="20">
        <v>0.198879854038577</v>
      </c>
      <c r="P20" s="20">
        <v>0.22757145832063699</v>
      </c>
      <c r="Q20" s="20">
        <v>0.23368541896362199</v>
      </c>
      <c r="R20" s="20"/>
      <c r="S20" s="20">
        <v>0.14805726245617401</v>
      </c>
      <c r="T20" s="20">
        <v>0.22607190570628899</v>
      </c>
      <c r="U20" s="20">
        <v>0.34644951582128197</v>
      </c>
      <c r="V20" s="20">
        <v>0.202862870057021</v>
      </c>
      <c r="W20" s="20">
        <v>0.20282305913492399</v>
      </c>
      <c r="X20" s="20">
        <v>8.3496981847606996E-2</v>
      </c>
      <c r="Y20" s="20">
        <v>0.19707589815370899</v>
      </c>
      <c r="Z20" s="20">
        <v>6.8201750950390203E-2</v>
      </c>
      <c r="AA20" s="20">
        <v>0.223779566778401</v>
      </c>
      <c r="AB20" s="20">
        <v>0.42285042271441498</v>
      </c>
      <c r="AC20" s="20">
        <v>0.442723669734088</v>
      </c>
      <c r="AD20" s="20">
        <v>0</v>
      </c>
      <c r="AE20" s="20"/>
      <c r="AF20" s="20">
        <v>0</v>
      </c>
      <c r="AG20" s="20">
        <v>0.26030202082084702</v>
      </c>
      <c r="AH20" s="20">
        <v>0.249436543720333</v>
      </c>
      <c r="AI20" s="20">
        <v>0.27090755490804902</v>
      </c>
      <c r="AJ20" s="20">
        <v>0.27051067521266497</v>
      </c>
      <c r="AK20" s="20">
        <v>0.217929056193608</v>
      </c>
      <c r="AL20" s="20">
        <v>0.276221752825551</v>
      </c>
      <c r="AM20" s="20">
        <v>0.190671291946614</v>
      </c>
      <c r="AN20" s="20">
        <v>0.19462526525383</v>
      </c>
      <c r="AO20" s="20">
        <v>0.26214907010163502</v>
      </c>
      <c r="AP20" s="20">
        <v>0.22025642206824</v>
      </c>
      <c r="AQ20" s="20">
        <v>7.4510426516272502E-2</v>
      </c>
      <c r="AR20" s="20">
        <v>0.395241341667529</v>
      </c>
      <c r="AS20" s="20">
        <v>0.12939599192901999</v>
      </c>
      <c r="AT20" s="20">
        <v>8.1866871699007804E-2</v>
      </c>
      <c r="AU20" s="20">
        <v>0.38542592988783297</v>
      </c>
      <c r="AV20" s="20"/>
      <c r="AW20" s="20">
        <v>0.22518051425638599</v>
      </c>
      <c r="AX20" s="20">
        <v>0.24246879807295599</v>
      </c>
      <c r="AY20" s="20"/>
      <c r="AZ20" s="20">
        <v>0.27555188574449802</v>
      </c>
      <c r="BA20" s="20">
        <v>0.16788329562068499</v>
      </c>
      <c r="BB20" s="20" t="s">
        <v>98</v>
      </c>
      <c r="BC20" s="20" t="s">
        <v>98</v>
      </c>
      <c r="BD20" s="20" t="s">
        <v>98</v>
      </c>
      <c r="BE20" s="20" t="s">
        <v>98</v>
      </c>
      <c r="BF20" s="20" t="s">
        <v>98</v>
      </c>
      <c r="BG20" s="20"/>
      <c r="BH20" s="20">
        <v>0.24787011151320201</v>
      </c>
      <c r="BI20" s="20">
        <v>0.24052756407215001</v>
      </c>
      <c r="BJ20" s="20">
        <v>0.19663514523243</v>
      </c>
      <c r="BK20" s="20"/>
      <c r="BL20" s="20">
        <v>0.26100454544833601</v>
      </c>
      <c r="BM20" s="20">
        <v>0.17206776117092601</v>
      </c>
      <c r="BN20" s="20">
        <v>0.36308755399556297</v>
      </c>
      <c r="BO20" s="20">
        <v>0</v>
      </c>
      <c r="BP20" s="20">
        <v>0.197671873895605</v>
      </c>
      <c r="BQ20" s="20"/>
      <c r="BR20" s="20">
        <v>0.22341850954388001</v>
      </c>
      <c r="BS20" s="20">
        <v>0.171642332119088</v>
      </c>
      <c r="BT20" s="20">
        <v>0.36766770328307602</v>
      </c>
    </row>
    <row r="21" spans="2:72" x14ac:dyDescent="0.25">
      <c r="B21" s="16" t="s">
        <v>232</v>
      </c>
    </row>
    <row r="22" spans="2:72" x14ac:dyDescent="0.25">
      <c r="B22" t="s">
        <v>94</v>
      </c>
    </row>
    <row r="23" spans="2:72" x14ac:dyDescent="0.25">
      <c r="B23" t="s">
        <v>95</v>
      </c>
    </row>
    <row r="25" spans="2:72" x14ac:dyDescent="0.25">
      <c r="B25"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8" width="20.7109375" customWidth="1"/>
  </cols>
  <sheetData>
    <row r="2" spans="2:8" ht="40.15" customHeight="1" x14ac:dyDescent="0.25">
      <c r="D2" s="28" t="s">
        <v>93</v>
      </c>
      <c r="E2" s="25"/>
      <c r="F2" s="25"/>
      <c r="G2" s="25"/>
      <c r="H2" s="25"/>
    </row>
    <row r="6" spans="2:8" ht="50.1" customHeight="1" x14ac:dyDescent="0.25">
      <c r="B6" s="17" t="s">
        <v>14</v>
      </c>
      <c r="C6" s="17" t="s">
        <v>85</v>
      </c>
      <c r="D6" s="17" t="s">
        <v>86</v>
      </c>
      <c r="E6" s="17" t="s">
        <v>87</v>
      </c>
      <c r="F6" s="17" t="s">
        <v>88</v>
      </c>
      <c r="G6" s="17" t="s">
        <v>89</v>
      </c>
    </row>
    <row r="7" spans="2:8" ht="30" x14ac:dyDescent="0.25">
      <c r="B7" s="15" t="s">
        <v>90</v>
      </c>
      <c r="C7" s="14">
        <v>0.90282490925908498</v>
      </c>
      <c r="D7" s="14">
        <v>0.67203081431829903</v>
      </c>
      <c r="E7" s="14">
        <v>0.62415593059556995</v>
      </c>
      <c r="F7" s="14">
        <v>0.62866108181481395</v>
      </c>
      <c r="G7" s="14">
        <v>0.59095199870688497</v>
      </c>
    </row>
    <row r="8" spans="2:8" ht="30" x14ac:dyDescent="0.25">
      <c r="B8" s="15" t="s">
        <v>91</v>
      </c>
      <c r="C8" s="14">
        <v>7.1674525599182401E-2</v>
      </c>
      <c r="D8" s="14">
        <v>0.23546775257637001</v>
      </c>
      <c r="E8" s="14">
        <v>0.26240808392404702</v>
      </c>
      <c r="F8" s="14">
        <v>0.26282467935936499</v>
      </c>
      <c r="G8" s="14">
        <v>0.29335585434445099</v>
      </c>
    </row>
    <row r="9" spans="2:8" x14ac:dyDescent="0.25">
      <c r="B9" s="15" t="s">
        <v>92</v>
      </c>
      <c r="C9" s="14">
        <v>2.5500565141732202E-2</v>
      </c>
      <c r="D9" s="14">
        <v>9.2501433105330599E-2</v>
      </c>
      <c r="E9" s="14">
        <v>0.113435985480383</v>
      </c>
      <c r="F9" s="14">
        <v>0.10851423882582099</v>
      </c>
      <c r="G9" s="14">
        <v>0.115692146948665</v>
      </c>
    </row>
    <row r="10" spans="2:8" x14ac:dyDescent="0.25">
      <c r="B10" s="16"/>
      <c r="C10" s="16"/>
      <c r="D10" s="16"/>
      <c r="E10" s="16"/>
      <c r="F10" s="16"/>
      <c r="G10" s="16"/>
    </row>
    <row r="11" spans="2:8" x14ac:dyDescent="0.25">
      <c r="B11" t="s">
        <v>94</v>
      </c>
    </row>
    <row r="12" spans="2:8" x14ac:dyDescent="0.25">
      <c r="B12" t="s">
        <v>95</v>
      </c>
    </row>
    <row r="16" spans="2:8" x14ac:dyDescent="0.25">
      <c r="B16" s="8" t="str">
        <f>HYPERLINK("#'Contents'!A1", "Return to Contents")</f>
        <v>Return to Contents</v>
      </c>
    </row>
  </sheetData>
  <mergeCells count="1">
    <mergeCell ref="D2:H2"/>
  </mergeCells>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BT25"/>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233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571</v>
      </c>
      <c r="D7" s="10">
        <v>304</v>
      </c>
      <c r="E7" s="10">
        <v>267</v>
      </c>
      <c r="F7" s="10"/>
      <c r="G7" s="10">
        <v>17</v>
      </c>
      <c r="H7" s="10">
        <v>32</v>
      </c>
      <c r="I7" s="10">
        <v>81</v>
      </c>
      <c r="J7" s="10">
        <v>95</v>
      </c>
      <c r="K7" s="10">
        <v>126</v>
      </c>
      <c r="L7" s="10">
        <v>220</v>
      </c>
      <c r="M7" s="10"/>
      <c r="N7" s="10">
        <v>198</v>
      </c>
      <c r="O7" s="10">
        <v>167</v>
      </c>
      <c r="P7" s="10">
        <v>105</v>
      </c>
      <c r="Q7" s="10">
        <v>99</v>
      </c>
      <c r="R7" s="10"/>
      <c r="S7" s="10">
        <v>44</v>
      </c>
      <c r="T7" s="10">
        <v>87</v>
      </c>
      <c r="U7" s="10">
        <v>50</v>
      </c>
      <c r="V7" s="10">
        <v>47</v>
      </c>
      <c r="W7" s="10">
        <v>50</v>
      </c>
      <c r="X7" s="10">
        <v>53</v>
      </c>
      <c r="Y7" s="10">
        <v>61</v>
      </c>
      <c r="Z7" s="10">
        <v>28</v>
      </c>
      <c r="AA7" s="10">
        <v>66</v>
      </c>
      <c r="AB7" s="10">
        <v>40</v>
      </c>
      <c r="AC7" s="10">
        <v>37</v>
      </c>
      <c r="AD7" s="10">
        <v>8</v>
      </c>
      <c r="AE7" s="10"/>
      <c r="AF7" s="10">
        <v>4</v>
      </c>
      <c r="AG7" s="10">
        <v>22</v>
      </c>
      <c r="AH7" s="10">
        <v>34</v>
      </c>
      <c r="AI7" s="10">
        <v>56</v>
      </c>
      <c r="AJ7" s="10">
        <v>56</v>
      </c>
      <c r="AK7" s="10">
        <v>61</v>
      </c>
      <c r="AL7" s="10">
        <v>47</v>
      </c>
      <c r="AM7" s="10">
        <v>51</v>
      </c>
      <c r="AN7" s="10">
        <v>50</v>
      </c>
      <c r="AO7" s="10">
        <v>27</v>
      </c>
      <c r="AP7" s="10">
        <v>46</v>
      </c>
      <c r="AQ7" s="10">
        <v>29</v>
      </c>
      <c r="AR7" s="10">
        <v>20</v>
      </c>
      <c r="AS7" s="10">
        <v>9</v>
      </c>
      <c r="AT7" s="10">
        <v>14</v>
      </c>
      <c r="AU7" s="10">
        <v>15</v>
      </c>
      <c r="AV7" s="10"/>
      <c r="AW7" s="10">
        <v>396</v>
      </c>
      <c r="AX7" s="10">
        <v>175</v>
      </c>
      <c r="AY7" s="10"/>
      <c r="AZ7" s="10">
        <v>376</v>
      </c>
      <c r="BA7" s="10">
        <v>195</v>
      </c>
      <c r="BB7" s="10" t="s">
        <v>97</v>
      </c>
      <c r="BC7" s="10" t="s">
        <v>97</v>
      </c>
      <c r="BD7" s="10" t="s">
        <v>97</v>
      </c>
      <c r="BE7" s="10" t="s">
        <v>97</v>
      </c>
      <c r="BF7" s="10" t="s">
        <v>97</v>
      </c>
      <c r="BG7" s="10"/>
      <c r="BH7" s="10">
        <v>268</v>
      </c>
      <c r="BI7" s="10">
        <v>269</v>
      </c>
      <c r="BJ7" s="10">
        <v>21</v>
      </c>
      <c r="BK7" s="10"/>
      <c r="BL7" s="10">
        <v>263</v>
      </c>
      <c r="BM7" s="10">
        <v>154</v>
      </c>
      <c r="BN7" s="10">
        <v>60</v>
      </c>
      <c r="BO7" s="10">
        <v>12</v>
      </c>
      <c r="BP7" s="10">
        <v>31</v>
      </c>
      <c r="BQ7" s="10"/>
      <c r="BR7" s="10">
        <v>128</v>
      </c>
      <c r="BS7" s="10">
        <v>209</v>
      </c>
      <c r="BT7" s="10">
        <v>46</v>
      </c>
    </row>
    <row r="8" spans="2:72" ht="30" customHeight="1" x14ac:dyDescent="0.25">
      <c r="B8" s="11" t="s">
        <v>19</v>
      </c>
      <c r="C8" s="11">
        <v>553</v>
      </c>
      <c r="D8" s="11">
        <v>294</v>
      </c>
      <c r="E8" s="11">
        <v>259</v>
      </c>
      <c r="F8" s="11"/>
      <c r="G8" s="11">
        <v>16</v>
      </c>
      <c r="H8" s="11">
        <v>36</v>
      </c>
      <c r="I8" s="11">
        <v>74</v>
      </c>
      <c r="J8" s="11">
        <v>92</v>
      </c>
      <c r="K8" s="11">
        <v>121</v>
      </c>
      <c r="L8" s="11">
        <v>214</v>
      </c>
      <c r="M8" s="11"/>
      <c r="N8" s="11">
        <v>174</v>
      </c>
      <c r="O8" s="11">
        <v>147</v>
      </c>
      <c r="P8" s="11">
        <v>122</v>
      </c>
      <c r="Q8" s="11">
        <v>108</v>
      </c>
      <c r="R8" s="11"/>
      <c r="S8" s="11">
        <v>55</v>
      </c>
      <c r="T8" s="11">
        <v>76</v>
      </c>
      <c r="U8" s="11">
        <v>44</v>
      </c>
      <c r="V8" s="11">
        <v>45</v>
      </c>
      <c r="W8" s="11">
        <v>47</v>
      </c>
      <c r="X8" s="11">
        <v>54</v>
      </c>
      <c r="Y8" s="11">
        <v>55</v>
      </c>
      <c r="Z8" s="11">
        <v>25</v>
      </c>
      <c r="AA8" s="11">
        <v>60</v>
      </c>
      <c r="AB8" s="11">
        <v>45</v>
      </c>
      <c r="AC8" s="11">
        <v>37</v>
      </c>
      <c r="AD8" s="11">
        <v>12</v>
      </c>
      <c r="AE8" s="11"/>
      <c r="AF8" s="11">
        <v>4</v>
      </c>
      <c r="AG8" s="11">
        <v>22</v>
      </c>
      <c r="AH8" s="11">
        <v>34</v>
      </c>
      <c r="AI8" s="11">
        <v>57</v>
      </c>
      <c r="AJ8" s="11">
        <v>55</v>
      </c>
      <c r="AK8" s="11">
        <v>60</v>
      </c>
      <c r="AL8" s="11">
        <v>44</v>
      </c>
      <c r="AM8" s="11">
        <v>51</v>
      </c>
      <c r="AN8" s="11">
        <v>47</v>
      </c>
      <c r="AO8" s="11">
        <v>25</v>
      </c>
      <c r="AP8" s="11">
        <v>44</v>
      </c>
      <c r="AQ8" s="11">
        <v>28</v>
      </c>
      <c r="AR8" s="11">
        <v>19</v>
      </c>
      <c r="AS8" s="11">
        <v>8</v>
      </c>
      <c r="AT8" s="11">
        <v>14</v>
      </c>
      <c r="AU8" s="11">
        <v>13</v>
      </c>
      <c r="AV8" s="11"/>
      <c r="AW8" s="11">
        <v>384</v>
      </c>
      <c r="AX8" s="11">
        <v>169</v>
      </c>
      <c r="AY8" s="11"/>
      <c r="AZ8" s="11">
        <v>365</v>
      </c>
      <c r="BA8" s="11">
        <v>189</v>
      </c>
      <c r="BB8" s="11" t="s">
        <v>97</v>
      </c>
      <c r="BC8" s="11" t="s">
        <v>97</v>
      </c>
      <c r="BD8" s="11" t="s">
        <v>97</v>
      </c>
      <c r="BE8" s="11" t="s">
        <v>97</v>
      </c>
      <c r="BF8" s="11" t="s">
        <v>97</v>
      </c>
      <c r="BG8" s="11"/>
      <c r="BH8" s="11">
        <v>263</v>
      </c>
      <c r="BI8" s="11">
        <v>257</v>
      </c>
      <c r="BJ8" s="11">
        <v>21</v>
      </c>
      <c r="BK8" s="11"/>
      <c r="BL8" s="11">
        <v>253</v>
      </c>
      <c r="BM8" s="11">
        <v>148</v>
      </c>
      <c r="BN8" s="11">
        <v>54</v>
      </c>
      <c r="BO8" s="11">
        <v>13</v>
      </c>
      <c r="BP8" s="11">
        <v>31</v>
      </c>
      <c r="BQ8" s="11"/>
      <c r="BR8" s="11">
        <v>125</v>
      </c>
      <c r="BS8" s="11">
        <v>201</v>
      </c>
      <c r="BT8" s="11">
        <v>41</v>
      </c>
    </row>
    <row r="9" spans="2:72" x14ac:dyDescent="0.25">
      <c r="B9" s="15" t="s">
        <v>218</v>
      </c>
      <c r="C9" s="14">
        <v>0.27162488071972102</v>
      </c>
      <c r="D9" s="14">
        <v>0.22958987549441801</v>
      </c>
      <c r="E9" s="14">
        <v>0.31934011917750799</v>
      </c>
      <c r="F9" s="14"/>
      <c r="G9" s="14">
        <v>0.36773453740054901</v>
      </c>
      <c r="H9" s="14">
        <v>0.474243295208511</v>
      </c>
      <c r="I9" s="14">
        <v>0.36389386335859603</v>
      </c>
      <c r="J9" s="14">
        <v>0.39409414851088598</v>
      </c>
      <c r="K9" s="14">
        <v>0.21474416259491</v>
      </c>
      <c r="L9" s="14">
        <v>0.17798086166940499</v>
      </c>
      <c r="M9" s="14"/>
      <c r="N9" s="14">
        <v>0.228040473195704</v>
      </c>
      <c r="O9" s="14">
        <v>0.33718289912659799</v>
      </c>
      <c r="P9" s="14">
        <v>0.17633714089115199</v>
      </c>
      <c r="Q9" s="14">
        <v>0.36493519426996601</v>
      </c>
      <c r="R9" s="14"/>
      <c r="S9" s="14">
        <v>0.29503772897081798</v>
      </c>
      <c r="T9" s="14">
        <v>0.213423289787743</v>
      </c>
      <c r="U9" s="14">
        <v>0.22698600865860299</v>
      </c>
      <c r="V9" s="14">
        <v>0.162215830078661</v>
      </c>
      <c r="W9" s="14">
        <v>0.21085069882432</v>
      </c>
      <c r="X9" s="14">
        <v>0.340458700295169</v>
      </c>
      <c r="Y9" s="14">
        <v>0.325180018371859</v>
      </c>
      <c r="Z9" s="14">
        <v>0.21747479419555901</v>
      </c>
      <c r="AA9" s="14">
        <v>0.32112362842326397</v>
      </c>
      <c r="AB9" s="14">
        <v>0.27139015556138302</v>
      </c>
      <c r="AC9" s="14">
        <v>0.39829942255372403</v>
      </c>
      <c r="AD9" s="14">
        <v>0.261339809960978</v>
      </c>
      <c r="AE9" s="14"/>
      <c r="AF9" s="14">
        <v>0</v>
      </c>
      <c r="AG9" s="14">
        <v>0.27467607714658299</v>
      </c>
      <c r="AH9" s="14">
        <v>0.26141749032404299</v>
      </c>
      <c r="AI9" s="14">
        <v>0.36452321567365298</v>
      </c>
      <c r="AJ9" s="14">
        <v>0.29641967285325299</v>
      </c>
      <c r="AK9" s="14">
        <v>0.24836344986137501</v>
      </c>
      <c r="AL9" s="14">
        <v>0.347671817550882</v>
      </c>
      <c r="AM9" s="14">
        <v>0.25261559674242501</v>
      </c>
      <c r="AN9" s="14">
        <v>0.27429620871177901</v>
      </c>
      <c r="AO9" s="14">
        <v>0.25979382462744299</v>
      </c>
      <c r="AP9" s="14">
        <v>0.29644659756259201</v>
      </c>
      <c r="AQ9" s="14">
        <v>0.21049655378968599</v>
      </c>
      <c r="AR9" s="14">
        <v>0.289386178989954</v>
      </c>
      <c r="AS9" s="14">
        <v>0.21509735440409</v>
      </c>
      <c r="AT9" s="14">
        <v>7.9406123055385899E-2</v>
      </c>
      <c r="AU9" s="14">
        <v>0.12753714063605001</v>
      </c>
      <c r="AV9" s="14"/>
      <c r="AW9" s="14">
        <v>0.25440556735741898</v>
      </c>
      <c r="AX9" s="14">
        <v>0.31066565093230503</v>
      </c>
      <c r="AY9" s="14"/>
      <c r="AZ9" s="14">
        <v>0.20603513188637401</v>
      </c>
      <c r="BA9" s="14">
        <v>0.39854068478038202</v>
      </c>
      <c r="BB9" s="14" t="s">
        <v>98</v>
      </c>
      <c r="BC9" s="14" t="s">
        <v>98</v>
      </c>
      <c r="BD9" s="14" t="s">
        <v>98</v>
      </c>
      <c r="BE9" s="14" t="s">
        <v>98</v>
      </c>
      <c r="BF9" s="14" t="s">
        <v>98</v>
      </c>
      <c r="BG9" s="14"/>
      <c r="BH9" s="14">
        <v>0.24688610406971601</v>
      </c>
      <c r="BI9" s="14">
        <v>0.28707608758782599</v>
      </c>
      <c r="BJ9" s="14">
        <v>0.36871194894350301</v>
      </c>
      <c r="BK9" s="14"/>
      <c r="BL9" s="14">
        <v>0.21868587941951401</v>
      </c>
      <c r="BM9" s="14">
        <v>0.37752218930747</v>
      </c>
      <c r="BN9" s="14">
        <v>0.15053843211075099</v>
      </c>
      <c r="BO9" s="14">
        <v>7.6118507113758296E-2</v>
      </c>
      <c r="BP9" s="14">
        <v>0.351825364963464</v>
      </c>
      <c r="BQ9" s="14"/>
      <c r="BR9" s="14">
        <v>0.17538591843743601</v>
      </c>
      <c r="BS9" s="14">
        <v>0.36493339043141998</v>
      </c>
      <c r="BT9" s="14">
        <v>0.16835706943363701</v>
      </c>
    </row>
    <row r="10" spans="2:72" x14ac:dyDescent="0.25">
      <c r="B10" s="15" t="s">
        <v>225</v>
      </c>
      <c r="C10" s="14">
        <v>0.24702992707254201</v>
      </c>
      <c r="D10" s="14">
        <v>0.222202419875073</v>
      </c>
      <c r="E10" s="14">
        <v>0.27521240070113001</v>
      </c>
      <c r="F10" s="14"/>
      <c r="G10" s="14">
        <v>0.12861936614247299</v>
      </c>
      <c r="H10" s="14">
        <v>0.162616466100723</v>
      </c>
      <c r="I10" s="14">
        <v>0.221501372167132</v>
      </c>
      <c r="J10" s="14">
        <v>0.17099212562112401</v>
      </c>
      <c r="K10" s="14">
        <v>0.19306226823946199</v>
      </c>
      <c r="L10" s="14">
        <v>0.34209782162811098</v>
      </c>
      <c r="M10" s="14"/>
      <c r="N10" s="14">
        <v>0.244900704948601</v>
      </c>
      <c r="O10" s="14">
        <v>0.193058955633923</v>
      </c>
      <c r="P10" s="14">
        <v>0.29990314606801199</v>
      </c>
      <c r="Q10" s="14">
        <v>0.26792957706507903</v>
      </c>
      <c r="R10" s="14"/>
      <c r="S10" s="14">
        <v>0.17375558743743399</v>
      </c>
      <c r="T10" s="14">
        <v>0.30734181699538099</v>
      </c>
      <c r="U10" s="14">
        <v>0.256553617160929</v>
      </c>
      <c r="V10" s="14">
        <v>0.22208207595215501</v>
      </c>
      <c r="W10" s="14">
        <v>0.32455070444360701</v>
      </c>
      <c r="X10" s="14">
        <v>0.18306173829668099</v>
      </c>
      <c r="Y10" s="14">
        <v>0.27293491905350098</v>
      </c>
      <c r="Z10" s="14">
        <v>0.22095095285180799</v>
      </c>
      <c r="AA10" s="14">
        <v>0.28399367673001302</v>
      </c>
      <c r="AB10" s="14">
        <v>0.12999532472574599</v>
      </c>
      <c r="AC10" s="14">
        <v>0.26582379058863798</v>
      </c>
      <c r="AD10" s="14">
        <v>0.37800168707937598</v>
      </c>
      <c r="AE10" s="14"/>
      <c r="AF10" s="14">
        <v>0.493396230228273</v>
      </c>
      <c r="AG10" s="14">
        <v>0.35019982945244099</v>
      </c>
      <c r="AH10" s="14">
        <v>0.26136767404257299</v>
      </c>
      <c r="AI10" s="14">
        <v>0.26649661630174598</v>
      </c>
      <c r="AJ10" s="14">
        <v>0.26987175714310402</v>
      </c>
      <c r="AK10" s="14">
        <v>0.357392275766648</v>
      </c>
      <c r="AL10" s="14">
        <v>0.204651785566175</v>
      </c>
      <c r="AM10" s="14">
        <v>0.27587121142917698</v>
      </c>
      <c r="AN10" s="14">
        <v>0.28758696245370302</v>
      </c>
      <c r="AO10" s="14">
        <v>0.27282101588986601</v>
      </c>
      <c r="AP10" s="14">
        <v>1.8833206670943101E-2</v>
      </c>
      <c r="AQ10" s="14">
        <v>0.151318630556006</v>
      </c>
      <c r="AR10" s="14">
        <v>0.236789063760866</v>
      </c>
      <c r="AS10" s="14">
        <v>0.22769674348065799</v>
      </c>
      <c r="AT10" s="14">
        <v>0.116535257557247</v>
      </c>
      <c r="AU10" s="14">
        <v>0.124008967966206</v>
      </c>
      <c r="AV10" s="14"/>
      <c r="AW10" s="14">
        <v>0.227331268760365</v>
      </c>
      <c r="AX10" s="14">
        <v>0.29169203272569899</v>
      </c>
      <c r="AY10" s="14"/>
      <c r="AZ10" s="14">
        <v>0.29952070046847201</v>
      </c>
      <c r="BA10" s="14">
        <v>0.14546056860103401</v>
      </c>
      <c r="BB10" s="14" t="s">
        <v>98</v>
      </c>
      <c r="BC10" s="14" t="s">
        <v>98</v>
      </c>
      <c r="BD10" s="14" t="s">
        <v>98</v>
      </c>
      <c r="BE10" s="14" t="s">
        <v>98</v>
      </c>
      <c r="BF10" s="14" t="s">
        <v>98</v>
      </c>
      <c r="BG10" s="14"/>
      <c r="BH10" s="14">
        <v>0.28345162045153599</v>
      </c>
      <c r="BI10" s="14">
        <v>0.20387401791385301</v>
      </c>
      <c r="BJ10" s="14">
        <v>0.31704472126578398</v>
      </c>
      <c r="BK10" s="14"/>
      <c r="BL10" s="14">
        <v>0.29151130835605998</v>
      </c>
      <c r="BM10" s="14">
        <v>0.19507203989261099</v>
      </c>
      <c r="BN10" s="14">
        <v>0.16591380357975999</v>
      </c>
      <c r="BO10" s="14">
        <v>0.26238344895117099</v>
      </c>
      <c r="BP10" s="14">
        <v>0.28609898992017602</v>
      </c>
      <c r="BQ10" s="14"/>
      <c r="BR10" s="14">
        <v>0.29902766555806498</v>
      </c>
      <c r="BS10" s="14">
        <v>0.200310419113577</v>
      </c>
      <c r="BT10" s="14">
        <v>0.232888263840279</v>
      </c>
    </row>
    <row r="11" spans="2:72" ht="30" x14ac:dyDescent="0.25">
      <c r="B11" s="15" t="s">
        <v>220</v>
      </c>
      <c r="C11" s="14">
        <v>0.16534387193564401</v>
      </c>
      <c r="D11" s="14">
        <v>0.17274042814643301</v>
      </c>
      <c r="E11" s="14">
        <v>0.156947811521889</v>
      </c>
      <c r="F11" s="14"/>
      <c r="G11" s="14">
        <v>0.34740968948200501</v>
      </c>
      <c r="H11" s="14">
        <v>7.2758146853888803E-2</v>
      </c>
      <c r="I11" s="14">
        <v>0.16235245502276499</v>
      </c>
      <c r="J11" s="14">
        <v>0.21779110967728799</v>
      </c>
      <c r="K11" s="14">
        <v>0.21661216710396899</v>
      </c>
      <c r="L11" s="14">
        <v>0.11694036689422201</v>
      </c>
      <c r="M11" s="14"/>
      <c r="N11" s="14">
        <v>0.186615623271946</v>
      </c>
      <c r="O11" s="14">
        <v>0.13606720693999999</v>
      </c>
      <c r="P11" s="14">
        <v>0.15135280198711501</v>
      </c>
      <c r="Q11" s="14">
        <v>0.18109891628813901</v>
      </c>
      <c r="R11" s="14"/>
      <c r="S11" s="14">
        <v>0.170993959277668</v>
      </c>
      <c r="T11" s="14">
        <v>0.19301990384081799</v>
      </c>
      <c r="U11" s="14">
        <v>0.22650162080706401</v>
      </c>
      <c r="V11" s="14">
        <v>0.12746893034792001</v>
      </c>
      <c r="W11" s="14">
        <v>0.106165423718658</v>
      </c>
      <c r="X11" s="14">
        <v>0.18913685966028701</v>
      </c>
      <c r="Y11" s="14">
        <v>0.174335364173555</v>
      </c>
      <c r="Z11" s="14">
        <v>0.16455733576637799</v>
      </c>
      <c r="AA11" s="14">
        <v>0.15359515864030601</v>
      </c>
      <c r="AB11" s="14">
        <v>0.144391945408304</v>
      </c>
      <c r="AC11" s="14">
        <v>0.161473481367326</v>
      </c>
      <c r="AD11" s="14">
        <v>0.115514837703937</v>
      </c>
      <c r="AE11" s="14"/>
      <c r="AF11" s="14">
        <v>0</v>
      </c>
      <c r="AG11" s="14">
        <v>0.18982204586288201</v>
      </c>
      <c r="AH11" s="14">
        <v>0.19398790928199</v>
      </c>
      <c r="AI11" s="14">
        <v>0.23816366728812199</v>
      </c>
      <c r="AJ11" s="14">
        <v>0.157498472152935</v>
      </c>
      <c r="AK11" s="14">
        <v>0.155709074710038</v>
      </c>
      <c r="AL11" s="14">
        <v>0.11696062053818</v>
      </c>
      <c r="AM11" s="14">
        <v>9.4871518896703394E-2</v>
      </c>
      <c r="AN11" s="14">
        <v>0.101194967016624</v>
      </c>
      <c r="AO11" s="14">
        <v>0.14983092855515201</v>
      </c>
      <c r="AP11" s="14">
        <v>0.29339501936096801</v>
      </c>
      <c r="AQ11" s="14">
        <v>9.4862456593276703E-2</v>
      </c>
      <c r="AR11" s="14">
        <v>0.311000410129184</v>
      </c>
      <c r="AS11" s="14">
        <v>0.21641123920258701</v>
      </c>
      <c r="AT11" s="14">
        <v>5.2523606887690803E-2</v>
      </c>
      <c r="AU11" s="14">
        <v>0.24484902624031599</v>
      </c>
      <c r="AV11" s="14"/>
      <c r="AW11" s="14">
        <v>0.158742423287863</v>
      </c>
      <c r="AX11" s="14">
        <v>0.180311114490881</v>
      </c>
      <c r="AY11" s="14"/>
      <c r="AZ11" s="14">
        <v>0.156982161016884</v>
      </c>
      <c r="BA11" s="14">
        <v>0.181523736677522</v>
      </c>
      <c r="BB11" s="14" t="s">
        <v>98</v>
      </c>
      <c r="BC11" s="14" t="s">
        <v>98</v>
      </c>
      <c r="BD11" s="14" t="s">
        <v>98</v>
      </c>
      <c r="BE11" s="14" t="s">
        <v>98</v>
      </c>
      <c r="BF11" s="14" t="s">
        <v>98</v>
      </c>
      <c r="BG11" s="14"/>
      <c r="BH11" s="14">
        <v>0.17199070576283801</v>
      </c>
      <c r="BI11" s="14">
        <v>0.155734066769248</v>
      </c>
      <c r="BJ11" s="14">
        <v>3.6416217097235901E-2</v>
      </c>
      <c r="BK11" s="14"/>
      <c r="BL11" s="14">
        <v>0.154327450379071</v>
      </c>
      <c r="BM11" s="14">
        <v>0.24484614598697599</v>
      </c>
      <c r="BN11" s="14">
        <v>4.7527037965639202E-2</v>
      </c>
      <c r="BO11" s="14">
        <v>8.6506443098074995E-2</v>
      </c>
      <c r="BP11" s="14">
        <v>8.5943458337413195E-2</v>
      </c>
      <c r="BQ11" s="14"/>
      <c r="BR11" s="14">
        <v>0.13612018206909601</v>
      </c>
      <c r="BS11" s="14">
        <v>0.236620785935163</v>
      </c>
      <c r="BT11" s="14">
        <v>4.5551053221790302E-2</v>
      </c>
    </row>
    <row r="12" spans="2:72" x14ac:dyDescent="0.25">
      <c r="B12" s="15" t="s">
        <v>219</v>
      </c>
      <c r="C12" s="14">
        <v>0.117105907203937</v>
      </c>
      <c r="D12" s="14">
        <v>0.103909399690552</v>
      </c>
      <c r="E12" s="14">
        <v>0.13208567226965201</v>
      </c>
      <c r="F12" s="14"/>
      <c r="G12" s="14">
        <v>0.113338180087415</v>
      </c>
      <c r="H12" s="14">
        <v>0.22550502043654999</v>
      </c>
      <c r="I12" s="14">
        <v>0.158823243970731</v>
      </c>
      <c r="J12" s="14">
        <v>0.121935094128055</v>
      </c>
      <c r="K12" s="14">
        <v>0.13997572430027899</v>
      </c>
      <c r="L12" s="14">
        <v>6.9657264093842597E-2</v>
      </c>
      <c r="M12" s="14"/>
      <c r="N12" s="14">
        <v>0.155259533899548</v>
      </c>
      <c r="O12" s="14">
        <v>0.12729414987229801</v>
      </c>
      <c r="P12" s="14">
        <v>7.1226013227348797E-2</v>
      </c>
      <c r="Q12" s="14">
        <v>9.5726909448143493E-2</v>
      </c>
      <c r="R12" s="14"/>
      <c r="S12" s="14">
        <v>0.12611955610990999</v>
      </c>
      <c r="T12" s="14">
        <v>8.4231693508964506E-2</v>
      </c>
      <c r="U12" s="14">
        <v>8.9989511487649804E-2</v>
      </c>
      <c r="V12" s="14">
        <v>0</v>
      </c>
      <c r="W12" s="14">
        <v>7.2444734345488898E-2</v>
      </c>
      <c r="X12" s="14">
        <v>0.23025536442382799</v>
      </c>
      <c r="Y12" s="14">
        <v>0.101709827961009</v>
      </c>
      <c r="Z12" s="14">
        <v>0.19618434722212</v>
      </c>
      <c r="AA12" s="14">
        <v>0.17785951688950499</v>
      </c>
      <c r="AB12" s="14">
        <v>7.4174245780168999E-2</v>
      </c>
      <c r="AC12" s="14">
        <v>0.16131959173389299</v>
      </c>
      <c r="AD12" s="14">
        <v>0.11358646508676799</v>
      </c>
      <c r="AE12" s="14"/>
      <c r="AF12" s="14">
        <v>0</v>
      </c>
      <c r="AG12" s="14">
        <v>0.179375076604433</v>
      </c>
      <c r="AH12" s="14">
        <v>7.4318604780491307E-2</v>
      </c>
      <c r="AI12" s="14">
        <v>3.54310236261745E-2</v>
      </c>
      <c r="AJ12" s="14">
        <v>0.11802396405991999</v>
      </c>
      <c r="AK12" s="14">
        <v>0.114460961363342</v>
      </c>
      <c r="AL12" s="14">
        <v>0.20094308526309199</v>
      </c>
      <c r="AM12" s="14">
        <v>9.7572420185277994E-2</v>
      </c>
      <c r="AN12" s="14">
        <v>0.15476221769183801</v>
      </c>
      <c r="AO12" s="14">
        <v>0.140584261596823</v>
      </c>
      <c r="AP12" s="14">
        <v>5.8041274652103902E-2</v>
      </c>
      <c r="AQ12" s="14">
        <v>7.0093832653151902E-2</v>
      </c>
      <c r="AR12" s="14">
        <v>0.23470090872344099</v>
      </c>
      <c r="AS12" s="14">
        <v>0.305552887491431</v>
      </c>
      <c r="AT12" s="14">
        <v>0.30892335069100701</v>
      </c>
      <c r="AU12" s="14">
        <v>6.5738383820980698E-2</v>
      </c>
      <c r="AV12" s="14"/>
      <c r="AW12" s="14">
        <v>0.12175382941150301</v>
      </c>
      <c r="AX12" s="14">
        <v>0.106567829462183</v>
      </c>
      <c r="AY12" s="14"/>
      <c r="AZ12" s="14">
        <v>0.124151525254761</v>
      </c>
      <c r="BA12" s="14">
        <v>0.103472674939294</v>
      </c>
      <c r="BB12" s="14" t="s">
        <v>98</v>
      </c>
      <c r="BC12" s="14" t="s">
        <v>98</v>
      </c>
      <c r="BD12" s="14" t="s">
        <v>98</v>
      </c>
      <c r="BE12" s="14" t="s">
        <v>98</v>
      </c>
      <c r="BF12" s="14" t="s">
        <v>98</v>
      </c>
      <c r="BG12" s="14"/>
      <c r="BH12" s="14">
        <v>0.11695716463672801</v>
      </c>
      <c r="BI12" s="14">
        <v>0.11506276235709</v>
      </c>
      <c r="BJ12" s="14">
        <v>0.15773057061099299</v>
      </c>
      <c r="BK12" s="14"/>
      <c r="BL12" s="14">
        <v>9.02839785301848E-2</v>
      </c>
      <c r="BM12" s="14">
        <v>0.17057880753479901</v>
      </c>
      <c r="BN12" s="14">
        <v>8.4668049944706503E-2</v>
      </c>
      <c r="BO12" s="14">
        <v>7.7152358813359703E-2</v>
      </c>
      <c r="BP12" s="14">
        <v>0.203734067232553</v>
      </c>
      <c r="BQ12" s="14"/>
      <c r="BR12" s="14">
        <v>0.121955439641612</v>
      </c>
      <c r="BS12" s="14">
        <v>0.14888039586632101</v>
      </c>
      <c r="BT12" s="14">
        <v>3.5846491995981E-2</v>
      </c>
    </row>
    <row r="13" spans="2:72" ht="45" x14ac:dyDescent="0.25">
      <c r="B13" s="15" t="s">
        <v>222</v>
      </c>
      <c r="C13" s="14">
        <v>9.5104814660899595E-2</v>
      </c>
      <c r="D13" s="14">
        <v>0.102421807048693</v>
      </c>
      <c r="E13" s="14">
        <v>8.6799069610885293E-2</v>
      </c>
      <c r="F13" s="14"/>
      <c r="G13" s="14">
        <v>5.1352503969875798E-2</v>
      </c>
      <c r="H13" s="14">
        <v>7.6702786209834506E-2</v>
      </c>
      <c r="I13" s="14">
        <v>9.78693629922021E-2</v>
      </c>
      <c r="J13" s="14">
        <v>5.5660963171925398E-2</v>
      </c>
      <c r="K13" s="14">
        <v>9.0117986427614205E-2</v>
      </c>
      <c r="L13" s="14">
        <v>0.120268919049717</v>
      </c>
      <c r="M13" s="14"/>
      <c r="N13" s="14">
        <v>9.7259624418428198E-2</v>
      </c>
      <c r="O13" s="14">
        <v>8.7235987549306199E-2</v>
      </c>
      <c r="P13" s="14">
        <v>0.119714426119476</v>
      </c>
      <c r="Q13" s="14">
        <v>7.6059135426271393E-2</v>
      </c>
      <c r="R13" s="14"/>
      <c r="S13" s="14">
        <v>0.13288537995067901</v>
      </c>
      <c r="T13" s="14">
        <v>7.3575241413601902E-2</v>
      </c>
      <c r="U13" s="14">
        <v>0.17728999917368099</v>
      </c>
      <c r="V13" s="14">
        <v>3.8435000813218302E-2</v>
      </c>
      <c r="W13" s="14">
        <v>0.104317551386521</v>
      </c>
      <c r="X13" s="14">
        <v>9.2654637138738699E-2</v>
      </c>
      <c r="Y13" s="14">
        <v>0.121270168739484</v>
      </c>
      <c r="Z13" s="14">
        <v>0.148298434082136</v>
      </c>
      <c r="AA13" s="14">
        <v>3.19726375681769E-2</v>
      </c>
      <c r="AB13" s="14">
        <v>8.1965849363949794E-2</v>
      </c>
      <c r="AC13" s="14">
        <v>8.48713633546892E-2</v>
      </c>
      <c r="AD13" s="14">
        <v>0.113041227033584</v>
      </c>
      <c r="AE13" s="14"/>
      <c r="AF13" s="14">
        <v>0.18637703962601901</v>
      </c>
      <c r="AG13" s="14">
        <v>5.2835706381662503E-2</v>
      </c>
      <c r="AH13" s="14">
        <v>0.17836704634415701</v>
      </c>
      <c r="AI13" s="14">
        <v>3.06366404537999E-2</v>
      </c>
      <c r="AJ13" s="14">
        <v>0.14253359429437401</v>
      </c>
      <c r="AK13" s="14">
        <v>7.0740649427059293E-2</v>
      </c>
      <c r="AL13" s="14">
        <v>7.5238191895340506E-2</v>
      </c>
      <c r="AM13" s="14">
        <v>5.7452149146267097E-2</v>
      </c>
      <c r="AN13" s="14">
        <v>8.0187437556009294E-2</v>
      </c>
      <c r="AO13" s="14">
        <v>7.8836662993975903E-2</v>
      </c>
      <c r="AP13" s="14">
        <v>0.11501566132091701</v>
      </c>
      <c r="AQ13" s="14">
        <v>0.18056463346004101</v>
      </c>
      <c r="AR13" s="14">
        <v>5.3332289040759803E-2</v>
      </c>
      <c r="AS13" s="14">
        <v>0.13900912209202501</v>
      </c>
      <c r="AT13" s="14">
        <v>0.26244485642399901</v>
      </c>
      <c r="AU13" s="14">
        <v>0</v>
      </c>
      <c r="AV13" s="14"/>
      <c r="AW13" s="14">
        <v>0.107635836218904</v>
      </c>
      <c r="AX13" s="14">
        <v>6.6693650819369496E-2</v>
      </c>
      <c r="AY13" s="14"/>
      <c r="AZ13" s="14">
        <v>9.4206836553744996E-2</v>
      </c>
      <c r="BA13" s="14">
        <v>9.6842397370477895E-2</v>
      </c>
      <c r="BB13" s="14" t="s">
        <v>98</v>
      </c>
      <c r="BC13" s="14" t="s">
        <v>98</v>
      </c>
      <c r="BD13" s="14" t="s">
        <v>98</v>
      </c>
      <c r="BE13" s="14" t="s">
        <v>98</v>
      </c>
      <c r="BF13" s="14" t="s">
        <v>98</v>
      </c>
      <c r="BG13" s="14"/>
      <c r="BH13" s="14">
        <v>0.121752659764993</v>
      </c>
      <c r="BI13" s="14">
        <v>7.0387494949600199E-2</v>
      </c>
      <c r="BJ13" s="14">
        <v>8.1382705791914603E-2</v>
      </c>
      <c r="BK13" s="14"/>
      <c r="BL13" s="14">
        <v>0.13029566596921599</v>
      </c>
      <c r="BM13" s="14">
        <v>4.7829196926395201E-2</v>
      </c>
      <c r="BN13" s="14">
        <v>4.7027246775985201E-2</v>
      </c>
      <c r="BO13" s="14">
        <v>0.17325481501131601</v>
      </c>
      <c r="BP13" s="14">
        <v>9.91960012711844E-2</v>
      </c>
      <c r="BQ13" s="14"/>
      <c r="BR13" s="14">
        <v>0.14207703459777099</v>
      </c>
      <c r="BS13" s="14">
        <v>5.3821219617978401E-2</v>
      </c>
      <c r="BT13" s="14">
        <v>0.15373893188490201</v>
      </c>
    </row>
    <row r="14" spans="2:72" ht="30" x14ac:dyDescent="0.25">
      <c r="B14" s="15" t="s">
        <v>224</v>
      </c>
      <c r="C14" s="14">
        <v>9.2001425618431804E-2</v>
      </c>
      <c r="D14" s="14">
        <v>0.10866536267995</v>
      </c>
      <c r="E14" s="14">
        <v>7.30856737046615E-2</v>
      </c>
      <c r="F14" s="14"/>
      <c r="G14" s="14">
        <v>9.4441573440324195E-2</v>
      </c>
      <c r="H14" s="14">
        <v>0.17948682973830801</v>
      </c>
      <c r="I14" s="14">
        <v>0.10279523760215099</v>
      </c>
      <c r="J14" s="14">
        <v>0.117322459409781</v>
      </c>
      <c r="K14" s="14">
        <v>5.5588165733912599E-2</v>
      </c>
      <c r="L14" s="14">
        <v>8.3113912236987705E-2</v>
      </c>
      <c r="M14" s="14"/>
      <c r="N14" s="14">
        <v>0.10845844870625</v>
      </c>
      <c r="O14" s="14">
        <v>9.4246106742456801E-2</v>
      </c>
      <c r="P14" s="14">
        <v>0.101849729333432</v>
      </c>
      <c r="Q14" s="14">
        <v>5.2882727454726601E-2</v>
      </c>
      <c r="R14" s="14"/>
      <c r="S14" s="14">
        <v>0.179113581678467</v>
      </c>
      <c r="T14" s="14">
        <v>9.9891399527867603E-2</v>
      </c>
      <c r="U14" s="14">
        <v>0.17521347899237999</v>
      </c>
      <c r="V14" s="14">
        <v>8.1524986882996198E-2</v>
      </c>
      <c r="W14" s="14">
        <v>7.6351198511470805E-2</v>
      </c>
      <c r="X14" s="14">
        <v>5.6344671309066098E-2</v>
      </c>
      <c r="Y14" s="14">
        <v>6.8531573570138199E-2</v>
      </c>
      <c r="Z14" s="14">
        <v>3.3768163138008199E-2</v>
      </c>
      <c r="AA14" s="14">
        <v>4.1747910575965101E-2</v>
      </c>
      <c r="AB14" s="14">
        <v>9.34435250964393E-2</v>
      </c>
      <c r="AC14" s="14">
        <v>7.8495601259150505E-2</v>
      </c>
      <c r="AD14" s="14">
        <v>0.11358646508676799</v>
      </c>
      <c r="AE14" s="14"/>
      <c r="AF14" s="14">
        <v>0</v>
      </c>
      <c r="AG14" s="14">
        <v>8.6808172622527199E-2</v>
      </c>
      <c r="AH14" s="14">
        <v>6.5625689543732199E-2</v>
      </c>
      <c r="AI14" s="14">
        <v>1.6074904448164E-2</v>
      </c>
      <c r="AJ14" s="14">
        <v>8.3616407443486696E-2</v>
      </c>
      <c r="AK14" s="14">
        <v>9.1673133140671104E-2</v>
      </c>
      <c r="AL14" s="14">
        <v>7.9980413655237406E-2</v>
      </c>
      <c r="AM14" s="14">
        <v>0.105229354238162</v>
      </c>
      <c r="AN14" s="14">
        <v>7.2936094700491699E-2</v>
      </c>
      <c r="AO14" s="14">
        <v>0.11067091477468601</v>
      </c>
      <c r="AP14" s="14">
        <v>0.16488009681066201</v>
      </c>
      <c r="AQ14" s="14">
        <v>0.17206282605803999</v>
      </c>
      <c r="AR14" s="14">
        <v>0.11477563387305</v>
      </c>
      <c r="AS14" s="14">
        <v>0</v>
      </c>
      <c r="AT14" s="14">
        <v>0.21835270214161401</v>
      </c>
      <c r="AU14" s="14">
        <v>0</v>
      </c>
      <c r="AV14" s="14"/>
      <c r="AW14" s="14">
        <v>9.3454751457737101E-2</v>
      </c>
      <c r="AX14" s="14">
        <v>8.87063488088915E-2</v>
      </c>
      <c r="AY14" s="14"/>
      <c r="AZ14" s="14">
        <v>8.6620179705909101E-2</v>
      </c>
      <c r="BA14" s="14">
        <v>0.10241410692891</v>
      </c>
      <c r="BB14" s="14" t="s">
        <v>98</v>
      </c>
      <c r="BC14" s="14" t="s">
        <v>98</v>
      </c>
      <c r="BD14" s="14" t="s">
        <v>98</v>
      </c>
      <c r="BE14" s="14" t="s">
        <v>98</v>
      </c>
      <c r="BF14" s="14" t="s">
        <v>98</v>
      </c>
      <c r="BG14" s="14"/>
      <c r="BH14" s="14">
        <v>0.102358825494027</v>
      </c>
      <c r="BI14" s="14">
        <v>8.4828832679245597E-2</v>
      </c>
      <c r="BJ14" s="14">
        <v>0.10423336312411299</v>
      </c>
      <c r="BK14" s="14"/>
      <c r="BL14" s="14">
        <v>7.9873625345273397E-2</v>
      </c>
      <c r="BM14" s="14">
        <v>7.88851673298651E-2</v>
      </c>
      <c r="BN14" s="14">
        <v>0.129967783613438</v>
      </c>
      <c r="BO14" s="14">
        <v>8.4603519523904602E-2</v>
      </c>
      <c r="BP14" s="14">
        <v>0.111045207494786</v>
      </c>
      <c r="BQ14" s="14"/>
      <c r="BR14" s="14">
        <v>0.103359306697309</v>
      </c>
      <c r="BS14" s="14">
        <v>0.110291257761627</v>
      </c>
      <c r="BT14" s="14">
        <v>8.8722092044647496E-2</v>
      </c>
    </row>
    <row r="15" spans="2:72" x14ac:dyDescent="0.25">
      <c r="B15" s="15" t="s">
        <v>92</v>
      </c>
      <c r="C15" s="14">
        <v>5.9962468099108802E-2</v>
      </c>
      <c r="D15" s="14">
        <v>7.5089276254665396E-2</v>
      </c>
      <c r="E15" s="14">
        <v>4.2791558891915403E-2</v>
      </c>
      <c r="F15" s="14"/>
      <c r="G15" s="14">
        <v>0</v>
      </c>
      <c r="H15" s="14">
        <v>4.4312614089856303E-2</v>
      </c>
      <c r="I15" s="14">
        <v>2.4510920204101401E-2</v>
      </c>
      <c r="J15" s="14">
        <v>4.3308015670305601E-2</v>
      </c>
      <c r="K15" s="14">
        <v>6.9551981276740393E-2</v>
      </c>
      <c r="L15" s="14">
        <v>8.1025032920638701E-2</v>
      </c>
      <c r="M15" s="14"/>
      <c r="N15" s="14">
        <v>5.1183384224411099E-2</v>
      </c>
      <c r="O15" s="14">
        <v>5.9266609654772602E-2</v>
      </c>
      <c r="P15" s="14">
        <v>7.5304582078726007E-2</v>
      </c>
      <c r="Q15" s="14">
        <v>5.8664245251512197E-2</v>
      </c>
      <c r="R15" s="14"/>
      <c r="S15" s="14">
        <v>7.6337911125901603E-2</v>
      </c>
      <c r="T15" s="14">
        <v>2.16020355332605E-2</v>
      </c>
      <c r="U15" s="14">
        <v>8.0092426627156099E-2</v>
      </c>
      <c r="V15" s="14">
        <v>0.12474815345432</v>
      </c>
      <c r="W15" s="14">
        <v>1.8455493733198901E-2</v>
      </c>
      <c r="X15" s="14">
        <v>5.7486647920543699E-2</v>
      </c>
      <c r="Y15" s="14">
        <v>5.4736932382737101E-2</v>
      </c>
      <c r="Z15" s="14">
        <v>8.1009835500279695E-2</v>
      </c>
      <c r="AA15" s="14">
        <v>5.4432292861706498E-2</v>
      </c>
      <c r="AB15" s="14">
        <v>4.4648152538910697E-2</v>
      </c>
      <c r="AC15" s="14">
        <v>0.108832335660192</v>
      </c>
      <c r="AD15" s="14">
        <v>0</v>
      </c>
      <c r="AE15" s="14"/>
      <c r="AF15" s="14">
        <v>0</v>
      </c>
      <c r="AG15" s="14">
        <v>3.9048042198390198E-2</v>
      </c>
      <c r="AH15" s="14">
        <v>2.93211406726346E-2</v>
      </c>
      <c r="AI15" s="14">
        <v>3.7456386993283797E-2</v>
      </c>
      <c r="AJ15" s="14">
        <v>5.3419902023725402E-2</v>
      </c>
      <c r="AK15" s="14">
        <v>8.3336015190391494E-2</v>
      </c>
      <c r="AL15" s="14">
        <v>9.5390430931599907E-2</v>
      </c>
      <c r="AM15" s="14">
        <v>9.1324362079429997E-2</v>
      </c>
      <c r="AN15" s="14">
        <v>7.8359561857934995E-2</v>
      </c>
      <c r="AO15" s="14">
        <v>6.7649671634443201E-2</v>
      </c>
      <c r="AP15" s="14">
        <v>3.9887739691234998E-2</v>
      </c>
      <c r="AQ15" s="14">
        <v>6.7315205379771897E-2</v>
      </c>
      <c r="AR15" s="14">
        <v>4.08663802044677E-2</v>
      </c>
      <c r="AS15" s="14">
        <v>0</v>
      </c>
      <c r="AT15" s="14">
        <v>6.9521176338757901E-2</v>
      </c>
      <c r="AU15" s="14">
        <v>0.121082620780931</v>
      </c>
      <c r="AV15" s="14"/>
      <c r="AW15" s="14">
        <v>6.8209177186130995E-2</v>
      </c>
      <c r="AX15" s="14">
        <v>4.1264981869412298E-2</v>
      </c>
      <c r="AY15" s="14"/>
      <c r="AZ15" s="14">
        <v>7.2882050978497301E-2</v>
      </c>
      <c r="BA15" s="14">
        <v>3.4963146125302297E-2</v>
      </c>
      <c r="BB15" s="14" t="s">
        <v>98</v>
      </c>
      <c r="BC15" s="14" t="s">
        <v>98</v>
      </c>
      <c r="BD15" s="14" t="s">
        <v>98</v>
      </c>
      <c r="BE15" s="14" t="s">
        <v>98</v>
      </c>
      <c r="BF15" s="14" t="s">
        <v>98</v>
      </c>
      <c r="BG15" s="14"/>
      <c r="BH15" s="14">
        <v>3.9112608285635599E-2</v>
      </c>
      <c r="BI15" s="14">
        <v>8.4995712334452606E-2</v>
      </c>
      <c r="BJ15" s="14">
        <v>4.9547306897799799E-2</v>
      </c>
      <c r="BK15" s="14"/>
      <c r="BL15" s="14">
        <v>5.4606426630763698E-2</v>
      </c>
      <c r="BM15" s="14">
        <v>5.6904416510736001E-2</v>
      </c>
      <c r="BN15" s="14">
        <v>0.123934616368422</v>
      </c>
      <c r="BO15" s="14">
        <v>0.108090484791193</v>
      </c>
      <c r="BP15" s="14">
        <v>6.1513276275037297E-2</v>
      </c>
      <c r="BQ15" s="14"/>
      <c r="BR15" s="14">
        <v>2.9036024232722599E-2</v>
      </c>
      <c r="BS15" s="14">
        <v>7.4294505676705203E-2</v>
      </c>
      <c r="BT15" s="14">
        <v>0.100305712801927</v>
      </c>
    </row>
    <row r="16" spans="2:72" ht="30" x14ac:dyDescent="0.25">
      <c r="B16" s="15" t="s">
        <v>221</v>
      </c>
      <c r="C16" s="14">
        <v>3.6003180356778901E-2</v>
      </c>
      <c r="D16" s="14">
        <v>3.4084703084552602E-2</v>
      </c>
      <c r="E16" s="14">
        <v>3.8180903424242997E-2</v>
      </c>
      <c r="F16" s="14"/>
      <c r="G16" s="14">
        <v>0.21324363798749199</v>
      </c>
      <c r="H16" s="14">
        <v>0.12271994364027899</v>
      </c>
      <c r="I16" s="14">
        <v>8.2891141709887706E-2</v>
      </c>
      <c r="J16" s="14">
        <v>1.21799091553116E-2</v>
      </c>
      <c r="K16" s="14">
        <v>3.3400638493869497E-2</v>
      </c>
      <c r="L16" s="14">
        <v>3.9854271157987904E-3</v>
      </c>
      <c r="M16" s="14"/>
      <c r="N16" s="14">
        <v>5.4426360061074201E-2</v>
      </c>
      <c r="O16" s="14">
        <v>4.7739025284401798E-2</v>
      </c>
      <c r="P16" s="14">
        <v>1.70693446649429E-2</v>
      </c>
      <c r="Q16" s="14">
        <v>1.24624673722204E-2</v>
      </c>
      <c r="R16" s="14"/>
      <c r="S16" s="14">
        <v>8.08567388413442E-2</v>
      </c>
      <c r="T16" s="14">
        <v>2.3220778058047599E-2</v>
      </c>
      <c r="U16" s="14">
        <v>7.1709162570632104E-2</v>
      </c>
      <c r="V16" s="14">
        <v>0</v>
      </c>
      <c r="W16" s="14">
        <v>4.1251882337528599E-2</v>
      </c>
      <c r="X16" s="14">
        <v>1.6214641681566399E-2</v>
      </c>
      <c r="Y16" s="14">
        <v>1.37518997323802E-2</v>
      </c>
      <c r="Z16" s="14">
        <v>0</v>
      </c>
      <c r="AA16" s="14">
        <v>4.4723613263584497E-2</v>
      </c>
      <c r="AB16" s="14">
        <v>3.0091574969829601E-2</v>
      </c>
      <c r="AC16" s="14">
        <v>4.4617359798966499E-2</v>
      </c>
      <c r="AD16" s="14">
        <v>0.113041227033584</v>
      </c>
      <c r="AE16" s="14"/>
      <c r="AF16" s="14">
        <v>0.32022673014570802</v>
      </c>
      <c r="AG16" s="14">
        <v>0</v>
      </c>
      <c r="AH16" s="14">
        <v>0</v>
      </c>
      <c r="AI16" s="14">
        <v>0</v>
      </c>
      <c r="AJ16" s="14">
        <v>3.4018261459438301E-2</v>
      </c>
      <c r="AK16" s="14">
        <v>0</v>
      </c>
      <c r="AL16" s="14">
        <v>6.1234244787428498E-2</v>
      </c>
      <c r="AM16" s="14">
        <v>3.6126977873122502E-2</v>
      </c>
      <c r="AN16" s="14">
        <v>5.15029391026669E-2</v>
      </c>
      <c r="AO16" s="14">
        <v>0</v>
      </c>
      <c r="AP16" s="14">
        <v>4.18558513193069E-2</v>
      </c>
      <c r="AQ16" s="14">
        <v>0.113464921099428</v>
      </c>
      <c r="AR16" s="14">
        <v>0</v>
      </c>
      <c r="AS16" s="14">
        <v>0.208515888205377</v>
      </c>
      <c r="AT16" s="14">
        <v>0.21845722761651901</v>
      </c>
      <c r="AU16" s="14">
        <v>0</v>
      </c>
      <c r="AV16" s="14"/>
      <c r="AW16" s="14">
        <v>2.5461239727007201E-2</v>
      </c>
      <c r="AX16" s="14">
        <v>5.9904567889609302E-2</v>
      </c>
      <c r="AY16" s="14"/>
      <c r="AZ16" s="14">
        <v>1.9785064104472099E-2</v>
      </c>
      <c r="BA16" s="14">
        <v>6.7385146306071897E-2</v>
      </c>
      <c r="BB16" s="14" t="s">
        <v>98</v>
      </c>
      <c r="BC16" s="14" t="s">
        <v>98</v>
      </c>
      <c r="BD16" s="14" t="s">
        <v>98</v>
      </c>
      <c r="BE16" s="14" t="s">
        <v>98</v>
      </c>
      <c r="BF16" s="14" t="s">
        <v>98</v>
      </c>
      <c r="BG16" s="14"/>
      <c r="BH16" s="14">
        <v>2.2467292582388401E-2</v>
      </c>
      <c r="BI16" s="14">
        <v>4.8215901832483497E-2</v>
      </c>
      <c r="BJ16" s="14">
        <v>0</v>
      </c>
      <c r="BK16" s="14"/>
      <c r="BL16" s="14">
        <v>2.6517269676389999E-2</v>
      </c>
      <c r="BM16" s="14">
        <v>4.5531477495013198E-2</v>
      </c>
      <c r="BN16" s="14">
        <v>4.9665446212644099E-2</v>
      </c>
      <c r="BO16" s="14">
        <v>0</v>
      </c>
      <c r="BP16" s="14">
        <v>0</v>
      </c>
      <c r="BQ16" s="14"/>
      <c r="BR16" s="14">
        <v>3.7756888083511297E-2</v>
      </c>
      <c r="BS16" s="14">
        <v>5.1405225609396199E-2</v>
      </c>
      <c r="BT16" s="14">
        <v>3.8162795406251199E-2</v>
      </c>
    </row>
    <row r="17" spans="2:72" ht="45" x14ac:dyDescent="0.25">
      <c r="B17" s="15" t="s">
        <v>227</v>
      </c>
      <c r="C17" s="14">
        <v>2.6138275754954199E-2</v>
      </c>
      <c r="D17" s="14">
        <v>2.5273807574895901E-2</v>
      </c>
      <c r="E17" s="14">
        <v>2.7119560404011801E-2</v>
      </c>
      <c r="F17" s="14"/>
      <c r="G17" s="14">
        <v>0</v>
      </c>
      <c r="H17" s="14">
        <v>0.17171302588080201</v>
      </c>
      <c r="I17" s="14">
        <v>1.01088897173919E-2</v>
      </c>
      <c r="J17" s="14">
        <v>3.6793467576437103E-2</v>
      </c>
      <c r="K17" s="14">
        <v>7.5051867735176601E-3</v>
      </c>
      <c r="L17" s="14">
        <v>1.51522149374853E-2</v>
      </c>
      <c r="M17" s="14"/>
      <c r="N17" s="14">
        <v>1.2672708307969301E-2</v>
      </c>
      <c r="O17" s="14">
        <v>3.11150259074395E-2</v>
      </c>
      <c r="P17" s="14">
        <v>1.2106289953315299E-2</v>
      </c>
      <c r="Q17" s="14">
        <v>5.73220715856433E-2</v>
      </c>
      <c r="R17" s="14"/>
      <c r="S17" s="14">
        <v>5.2940409191468002E-2</v>
      </c>
      <c r="T17" s="14">
        <v>0</v>
      </c>
      <c r="U17" s="14">
        <v>2.08552857441744E-2</v>
      </c>
      <c r="V17" s="14">
        <v>0</v>
      </c>
      <c r="W17" s="14">
        <v>0</v>
      </c>
      <c r="X17" s="14">
        <v>3.4617022476514499E-2</v>
      </c>
      <c r="Y17" s="14">
        <v>1.37518997323802E-2</v>
      </c>
      <c r="Z17" s="14">
        <v>0</v>
      </c>
      <c r="AA17" s="14">
        <v>3.2548363230235702E-2</v>
      </c>
      <c r="AB17" s="14">
        <v>0.105810935877743</v>
      </c>
      <c r="AC17" s="14">
        <v>0</v>
      </c>
      <c r="AD17" s="14">
        <v>0.11358646508676799</v>
      </c>
      <c r="AE17" s="14"/>
      <c r="AF17" s="14">
        <v>0.32022673014570802</v>
      </c>
      <c r="AG17" s="14">
        <v>4.8638664083300101E-2</v>
      </c>
      <c r="AH17" s="14">
        <v>0</v>
      </c>
      <c r="AI17" s="14">
        <v>1.6074904448164E-2</v>
      </c>
      <c r="AJ17" s="14">
        <v>7.8763424313339894E-2</v>
      </c>
      <c r="AK17" s="14">
        <v>1.24344959856756E-2</v>
      </c>
      <c r="AL17" s="14">
        <v>0</v>
      </c>
      <c r="AM17" s="14">
        <v>5.7673776832562397E-2</v>
      </c>
      <c r="AN17" s="14">
        <v>0</v>
      </c>
      <c r="AO17" s="14">
        <v>3.81568569293739E-2</v>
      </c>
      <c r="AP17" s="14">
        <v>0</v>
      </c>
      <c r="AQ17" s="14">
        <v>3.1283061691961003E-2</v>
      </c>
      <c r="AR17" s="14">
        <v>6.8529458416873204E-2</v>
      </c>
      <c r="AS17" s="14">
        <v>0</v>
      </c>
      <c r="AT17" s="14">
        <v>0</v>
      </c>
      <c r="AU17" s="14">
        <v>0</v>
      </c>
      <c r="AV17" s="14"/>
      <c r="AW17" s="14">
        <v>2.6283804151986501E-2</v>
      </c>
      <c r="AX17" s="14">
        <v>2.58083241135382E-2</v>
      </c>
      <c r="AY17" s="14"/>
      <c r="AZ17" s="14">
        <v>1.03559062427384E-2</v>
      </c>
      <c r="BA17" s="14">
        <v>5.6677074153385402E-2</v>
      </c>
      <c r="BB17" s="14" t="s">
        <v>98</v>
      </c>
      <c r="BC17" s="14" t="s">
        <v>98</v>
      </c>
      <c r="BD17" s="14" t="s">
        <v>98</v>
      </c>
      <c r="BE17" s="14" t="s">
        <v>98</v>
      </c>
      <c r="BF17" s="14" t="s">
        <v>98</v>
      </c>
      <c r="BG17" s="14"/>
      <c r="BH17" s="14">
        <v>2.69233806547735E-2</v>
      </c>
      <c r="BI17" s="14">
        <v>2.8687616741661301E-2</v>
      </c>
      <c r="BJ17" s="14">
        <v>0</v>
      </c>
      <c r="BK17" s="14"/>
      <c r="BL17" s="14">
        <v>2.4565061717298001E-2</v>
      </c>
      <c r="BM17" s="14">
        <v>1.77140465688231E-2</v>
      </c>
      <c r="BN17" s="14">
        <v>2.6602921735673201E-2</v>
      </c>
      <c r="BO17" s="14">
        <v>0</v>
      </c>
      <c r="BP17" s="14">
        <v>9.9435494964278601E-2</v>
      </c>
      <c r="BQ17" s="14"/>
      <c r="BR17" s="14">
        <v>2.25890470512526E-2</v>
      </c>
      <c r="BS17" s="14">
        <v>2.37357831060677E-2</v>
      </c>
      <c r="BT17" s="14">
        <v>0</v>
      </c>
    </row>
    <row r="18" spans="2:72" ht="30" x14ac:dyDescent="0.25">
      <c r="B18" s="15" t="s">
        <v>226</v>
      </c>
      <c r="C18" s="14">
        <v>1.6359703306024001E-2</v>
      </c>
      <c r="D18" s="14">
        <v>3.0771875102283901E-2</v>
      </c>
      <c r="E18" s="14">
        <v>0</v>
      </c>
      <c r="F18" s="14"/>
      <c r="G18" s="14">
        <v>7.0992783820057095E-2</v>
      </c>
      <c r="H18" s="14">
        <v>4.1761309908882202E-2</v>
      </c>
      <c r="I18" s="14">
        <v>3.8272023967211702E-2</v>
      </c>
      <c r="J18" s="14">
        <v>1.1240633366198601E-2</v>
      </c>
      <c r="K18" s="14">
        <v>1.3739149328176801E-2</v>
      </c>
      <c r="L18" s="14">
        <v>4.1941074887360498E-3</v>
      </c>
      <c r="M18" s="14"/>
      <c r="N18" s="14">
        <v>1.4782443706774199E-2</v>
      </c>
      <c r="O18" s="14">
        <v>2.0370513117919199E-2</v>
      </c>
      <c r="P18" s="14">
        <v>2.1310509902981101E-2</v>
      </c>
      <c r="Q18" s="14">
        <v>0</v>
      </c>
      <c r="R18" s="14"/>
      <c r="S18" s="14">
        <v>5.6834660080747501E-2</v>
      </c>
      <c r="T18" s="14">
        <v>3.9791111342829998E-2</v>
      </c>
      <c r="U18" s="14">
        <v>0</v>
      </c>
      <c r="V18" s="14">
        <v>2.0084438568734101E-2</v>
      </c>
      <c r="W18" s="14">
        <v>0</v>
      </c>
      <c r="X18" s="14">
        <v>2.0548497850169101E-2</v>
      </c>
      <c r="Y18" s="14">
        <v>0</v>
      </c>
      <c r="Z18" s="14">
        <v>0</v>
      </c>
      <c r="AA18" s="14">
        <v>1.4699012974733401E-2</v>
      </c>
      <c r="AB18" s="14">
        <v>0</v>
      </c>
      <c r="AC18" s="14">
        <v>0</v>
      </c>
      <c r="AD18" s="14">
        <v>0</v>
      </c>
      <c r="AE18" s="14"/>
      <c r="AF18" s="14">
        <v>0</v>
      </c>
      <c r="AG18" s="14">
        <v>0</v>
      </c>
      <c r="AH18" s="14">
        <v>3.26052380362961E-2</v>
      </c>
      <c r="AI18" s="14">
        <v>0</v>
      </c>
      <c r="AJ18" s="14">
        <v>3.2612507731661598E-2</v>
      </c>
      <c r="AK18" s="14">
        <v>0</v>
      </c>
      <c r="AL18" s="14">
        <v>1.7739119016760799E-2</v>
      </c>
      <c r="AM18" s="14">
        <v>2.9590150750171299E-2</v>
      </c>
      <c r="AN18" s="14">
        <v>0</v>
      </c>
      <c r="AO18" s="14">
        <v>0</v>
      </c>
      <c r="AP18" s="14">
        <v>4.0928305139513399E-2</v>
      </c>
      <c r="AQ18" s="14">
        <v>0</v>
      </c>
      <c r="AR18" s="14">
        <v>0</v>
      </c>
      <c r="AS18" s="14">
        <v>0</v>
      </c>
      <c r="AT18" s="14">
        <v>0.14992543913988099</v>
      </c>
      <c r="AU18" s="14">
        <v>0</v>
      </c>
      <c r="AV18" s="14"/>
      <c r="AW18" s="14">
        <v>1.2153815241445799E-2</v>
      </c>
      <c r="AX18" s="14">
        <v>2.58955718981209E-2</v>
      </c>
      <c r="AY18" s="14"/>
      <c r="AZ18" s="14">
        <v>7.0273600337136298E-3</v>
      </c>
      <c r="BA18" s="14">
        <v>3.4417736325555698E-2</v>
      </c>
      <c r="BB18" s="14" t="s">
        <v>98</v>
      </c>
      <c r="BC18" s="14" t="s">
        <v>98</v>
      </c>
      <c r="BD18" s="14" t="s">
        <v>98</v>
      </c>
      <c r="BE18" s="14" t="s">
        <v>98</v>
      </c>
      <c r="BF18" s="14" t="s">
        <v>98</v>
      </c>
      <c r="BG18" s="14"/>
      <c r="BH18" s="14">
        <v>1.58380865999087E-2</v>
      </c>
      <c r="BI18" s="14">
        <v>1.5503164014326E-2</v>
      </c>
      <c r="BJ18" s="14">
        <v>4.3395888213836699E-2</v>
      </c>
      <c r="BK18" s="14"/>
      <c r="BL18" s="14">
        <v>2.7823479900471099E-2</v>
      </c>
      <c r="BM18" s="14">
        <v>0</v>
      </c>
      <c r="BN18" s="14">
        <v>0</v>
      </c>
      <c r="BO18" s="14">
        <v>0</v>
      </c>
      <c r="BP18" s="14">
        <v>2.8695319908399301E-2</v>
      </c>
      <c r="BQ18" s="14"/>
      <c r="BR18" s="14">
        <v>3.4984608950883803E-2</v>
      </c>
      <c r="BS18" s="14">
        <v>8.8467023223829204E-3</v>
      </c>
      <c r="BT18" s="14">
        <v>0</v>
      </c>
    </row>
    <row r="19" spans="2:72" x14ac:dyDescent="0.25">
      <c r="B19" s="15" t="s">
        <v>223</v>
      </c>
      <c r="C19" s="14">
        <v>1.1245442837109701E-2</v>
      </c>
      <c r="D19" s="14">
        <v>5.8895776624923396E-3</v>
      </c>
      <c r="E19" s="14">
        <v>1.7325051548584099E-2</v>
      </c>
      <c r="F19" s="14"/>
      <c r="G19" s="14">
        <v>0</v>
      </c>
      <c r="H19" s="14">
        <v>5.6677472018883297E-2</v>
      </c>
      <c r="I19" s="14">
        <v>1.62258311325339E-2</v>
      </c>
      <c r="J19" s="14">
        <v>0</v>
      </c>
      <c r="K19" s="14">
        <v>0</v>
      </c>
      <c r="L19" s="14">
        <v>1.3939546984516899E-2</v>
      </c>
      <c r="M19" s="14"/>
      <c r="N19" s="14">
        <v>5.0547900528661897E-3</v>
      </c>
      <c r="O19" s="14">
        <v>1.15329238687673E-2</v>
      </c>
      <c r="P19" s="14">
        <v>1.99698663389151E-2</v>
      </c>
      <c r="Q19" s="14">
        <v>1.11325459560082E-2</v>
      </c>
      <c r="R19" s="14"/>
      <c r="S19" s="14">
        <v>0</v>
      </c>
      <c r="T19" s="14">
        <v>0</v>
      </c>
      <c r="U19" s="14">
        <v>1.9536163921971401E-2</v>
      </c>
      <c r="V19" s="14">
        <v>1.8815583285763601E-2</v>
      </c>
      <c r="W19" s="14">
        <v>1.8687745701640002E-2</v>
      </c>
      <c r="X19" s="14">
        <v>4.52949935804988E-2</v>
      </c>
      <c r="Y19" s="14">
        <v>0</v>
      </c>
      <c r="Z19" s="14">
        <v>0</v>
      </c>
      <c r="AA19" s="14">
        <v>0</v>
      </c>
      <c r="AB19" s="14">
        <v>0</v>
      </c>
      <c r="AC19" s="14">
        <v>3.2520189800880901E-2</v>
      </c>
      <c r="AD19" s="14">
        <v>0</v>
      </c>
      <c r="AE19" s="14"/>
      <c r="AF19" s="14">
        <v>0</v>
      </c>
      <c r="AG19" s="14">
        <v>0</v>
      </c>
      <c r="AH19" s="14">
        <v>0</v>
      </c>
      <c r="AI19" s="14">
        <v>0</v>
      </c>
      <c r="AJ19" s="14">
        <v>0</v>
      </c>
      <c r="AK19" s="14">
        <v>2.06903090789658E-2</v>
      </c>
      <c r="AL19" s="14">
        <v>1.9247878758656599E-2</v>
      </c>
      <c r="AM19" s="14">
        <v>0</v>
      </c>
      <c r="AN19" s="14">
        <v>0</v>
      </c>
      <c r="AO19" s="14">
        <v>0</v>
      </c>
      <c r="AP19" s="14">
        <v>2.7148897341797599E-2</v>
      </c>
      <c r="AQ19" s="14">
        <v>7.2013627902879698E-2</v>
      </c>
      <c r="AR19" s="14">
        <v>0</v>
      </c>
      <c r="AS19" s="14">
        <v>0</v>
      </c>
      <c r="AT19" s="14">
        <v>0</v>
      </c>
      <c r="AU19" s="14">
        <v>6.6975453464087203E-2</v>
      </c>
      <c r="AV19" s="14"/>
      <c r="AW19" s="14">
        <v>1.4016105623389201E-2</v>
      </c>
      <c r="AX19" s="14">
        <v>4.96361226118719E-3</v>
      </c>
      <c r="AY19" s="14"/>
      <c r="AZ19" s="14">
        <v>1.1479681131868801E-2</v>
      </c>
      <c r="BA19" s="14">
        <v>1.0792193022162401E-2</v>
      </c>
      <c r="BB19" s="14" t="s">
        <v>98</v>
      </c>
      <c r="BC19" s="14" t="s">
        <v>98</v>
      </c>
      <c r="BD19" s="14" t="s">
        <v>98</v>
      </c>
      <c r="BE19" s="14" t="s">
        <v>98</v>
      </c>
      <c r="BF19" s="14" t="s">
        <v>98</v>
      </c>
      <c r="BG19" s="14"/>
      <c r="BH19" s="14">
        <v>2.3650177985603399E-2</v>
      </c>
      <c r="BI19" s="14">
        <v>0</v>
      </c>
      <c r="BJ19" s="14">
        <v>0</v>
      </c>
      <c r="BK19" s="14"/>
      <c r="BL19" s="14">
        <v>1.6536036133712701E-2</v>
      </c>
      <c r="BM19" s="14">
        <v>5.67142318422995E-3</v>
      </c>
      <c r="BN19" s="14">
        <v>0</v>
      </c>
      <c r="BO19" s="14">
        <v>0</v>
      </c>
      <c r="BP19" s="14">
        <v>3.8184144619241099E-2</v>
      </c>
      <c r="BQ19" s="14"/>
      <c r="BR19" s="14">
        <v>9.9717017519948895E-3</v>
      </c>
      <c r="BS19" s="14">
        <v>8.4088946151239102E-3</v>
      </c>
      <c r="BT19" s="14">
        <v>0</v>
      </c>
    </row>
    <row r="20" spans="2:72" x14ac:dyDescent="0.25">
      <c r="B20" s="15" t="s">
        <v>228</v>
      </c>
      <c r="C20" s="20">
        <v>0.14398228254516901</v>
      </c>
      <c r="D20" s="20">
        <v>0.16928248120553699</v>
      </c>
      <c r="E20" s="20">
        <v>0.115263242173024</v>
      </c>
      <c r="F20" s="20"/>
      <c r="G20" s="20">
        <v>0</v>
      </c>
      <c r="H20" s="20">
        <v>0</v>
      </c>
      <c r="I20" s="20">
        <v>0.13573526998027199</v>
      </c>
      <c r="J20" s="20">
        <v>0.16465481282922401</v>
      </c>
      <c r="K20" s="20">
        <v>0.14069059616849</v>
      </c>
      <c r="L20" s="20">
        <v>0.174462931084608</v>
      </c>
      <c r="M20" s="20"/>
      <c r="N20" s="20">
        <v>0.148952648872543</v>
      </c>
      <c r="O20" s="20">
        <v>0.15133176969818099</v>
      </c>
      <c r="P20" s="20">
        <v>0.16639760558434499</v>
      </c>
      <c r="Q20" s="20">
        <v>0.103058186886355</v>
      </c>
      <c r="R20" s="20"/>
      <c r="S20" s="20">
        <v>1.9967934146365E-2</v>
      </c>
      <c r="T20" s="20">
        <v>0.149499980114774</v>
      </c>
      <c r="U20" s="20">
        <v>0.14582140672837501</v>
      </c>
      <c r="V20" s="20">
        <v>0.242120846316141</v>
      </c>
      <c r="W20" s="20">
        <v>0.22803965684366601</v>
      </c>
      <c r="X20" s="20">
        <v>0.14726193541476401</v>
      </c>
      <c r="Y20" s="20">
        <v>7.61562051604915E-2</v>
      </c>
      <c r="Z20" s="20">
        <v>7.1431773806115595E-2</v>
      </c>
      <c r="AA20" s="20">
        <v>0.112725371729688</v>
      </c>
      <c r="AB20" s="20">
        <v>0.279690140076088</v>
      </c>
      <c r="AC20" s="20">
        <v>0.12331675333344699</v>
      </c>
      <c r="AD20" s="20">
        <v>0.13264767627530899</v>
      </c>
      <c r="AE20" s="20"/>
      <c r="AF20" s="20">
        <v>0</v>
      </c>
      <c r="AG20" s="20">
        <v>0.17935593166319799</v>
      </c>
      <c r="AH20" s="20">
        <v>0.18945817683090499</v>
      </c>
      <c r="AI20" s="20">
        <v>0.132995070273426</v>
      </c>
      <c r="AJ20" s="20">
        <v>0.107041692831708</v>
      </c>
      <c r="AK20" s="20">
        <v>8.8939833510436703E-2</v>
      </c>
      <c r="AL20" s="20">
        <v>0.115746824513095</v>
      </c>
      <c r="AM20" s="20">
        <v>0.17124415628616599</v>
      </c>
      <c r="AN20" s="20">
        <v>0.22324106438380101</v>
      </c>
      <c r="AO20" s="20">
        <v>0.13502007661788601</v>
      </c>
      <c r="AP20" s="20">
        <v>0.17117944272312899</v>
      </c>
      <c r="AQ20" s="20">
        <v>0.12915882550003099</v>
      </c>
      <c r="AR20" s="20">
        <v>0.13594816598370699</v>
      </c>
      <c r="AS20" s="20">
        <v>0.120539243529005</v>
      </c>
      <c r="AT20" s="20">
        <v>5.25875344583909E-2</v>
      </c>
      <c r="AU20" s="20">
        <v>0.24980840709142901</v>
      </c>
      <c r="AV20" s="20"/>
      <c r="AW20" s="20">
        <v>0.14523387704082499</v>
      </c>
      <c r="AX20" s="20">
        <v>0.14114458442816999</v>
      </c>
      <c r="AY20" s="20"/>
      <c r="AZ20" s="20">
        <v>0.15960981714206199</v>
      </c>
      <c r="BA20" s="20">
        <v>0.11374308885821301</v>
      </c>
      <c r="BB20" s="20" t="s">
        <v>98</v>
      </c>
      <c r="BC20" s="20" t="s">
        <v>98</v>
      </c>
      <c r="BD20" s="20" t="s">
        <v>98</v>
      </c>
      <c r="BE20" s="20" t="s">
        <v>98</v>
      </c>
      <c r="BF20" s="20" t="s">
        <v>98</v>
      </c>
      <c r="BG20" s="20"/>
      <c r="BH20" s="20">
        <v>0.155077051885012</v>
      </c>
      <c r="BI20" s="20">
        <v>0.13931911448331299</v>
      </c>
      <c r="BJ20" s="20">
        <v>0.103501211789926</v>
      </c>
      <c r="BK20" s="20"/>
      <c r="BL20" s="20">
        <v>0.147925378250814</v>
      </c>
      <c r="BM20" s="20">
        <v>7.6230625894165002E-2</v>
      </c>
      <c r="BN20" s="20">
        <v>0.34692178610556701</v>
      </c>
      <c r="BO20" s="20">
        <v>0.216493942221127</v>
      </c>
      <c r="BP20" s="20">
        <v>9.5188688017874903E-2</v>
      </c>
      <c r="BQ20" s="20"/>
      <c r="BR20" s="20">
        <v>0.14117477289809599</v>
      </c>
      <c r="BS20" s="20">
        <v>8.8838936822118006E-2</v>
      </c>
      <c r="BT20" s="20">
        <v>0.35150968082858203</v>
      </c>
    </row>
    <row r="21" spans="2:72" x14ac:dyDescent="0.25">
      <c r="B21" s="16" t="s">
        <v>234</v>
      </c>
    </row>
    <row r="22" spans="2:72" x14ac:dyDescent="0.25">
      <c r="B22" t="s">
        <v>94</v>
      </c>
    </row>
    <row r="23" spans="2:72" x14ac:dyDescent="0.25">
      <c r="B23" t="s">
        <v>95</v>
      </c>
    </row>
    <row r="25" spans="2:72" x14ac:dyDescent="0.25">
      <c r="B25"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BT16"/>
  <sheetViews>
    <sheetView showGridLines="0" topLeftCell="A9" workbookViewId="0">
      <pane xSplit="2" topLeftCell="C1" activePane="topRight" state="frozen"/>
      <selection pane="topRight" activeCell="D3" sqref="D3"/>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237</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235</v>
      </c>
      <c r="C9" s="14">
        <v>0.30837663118611203</v>
      </c>
      <c r="D9" s="14">
        <v>0.33416809582575202</v>
      </c>
      <c r="E9" s="14">
        <v>0.28202866366232299</v>
      </c>
      <c r="F9" s="14"/>
      <c r="G9" s="14">
        <v>0.286005662209393</v>
      </c>
      <c r="H9" s="14">
        <v>0.32434809476326698</v>
      </c>
      <c r="I9" s="14">
        <v>0.34922365325698101</v>
      </c>
      <c r="J9" s="14">
        <v>0.30301353579796803</v>
      </c>
      <c r="K9" s="14">
        <v>0.298325941623724</v>
      </c>
      <c r="L9" s="14">
        <v>0.28823807133204099</v>
      </c>
      <c r="M9" s="14"/>
      <c r="N9" s="14">
        <v>0.38803981236881002</v>
      </c>
      <c r="O9" s="14">
        <v>0.30236759447595002</v>
      </c>
      <c r="P9" s="14">
        <v>0.27103618483312603</v>
      </c>
      <c r="Q9" s="14">
        <v>0.26067077936917998</v>
      </c>
      <c r="R9" s="14"/>
      <c r="S9" s="14">
        <v>0.33219631092961399</v>
      </c>
      <c r="T9" s="14">
        <v>0.29987068095666403</v>
      </c>
      <c r="U9" s="14">
        <v>0.34496938987639397</v>
      </c>
      <c r="V9" s="14">
        <v>0.329485087448389</v>
      </c>
      <c r="W9" s="14">
        <v>0.27897527445436998</v>
      </c>
      <c r="X9" s="14">
        <v>0.340950061914924</v>
      </c>
      <c r="Y9" s="14">
        <v>0.34964612671682299</v>
      </c>
      <c r="Z9" s="14">
        <v>0.31820479334012802</v>
      </c>
      <c r="AA9" s="14">
        <v>0.26956425081062302</v>
      </c>
      <c r="AB9" s="14">
        <v>0.26636851020204</v>
      </c>
      <c r="AC9" s="14">
        <v>0.29369503645427297</v>
      </c>
      <c r="AD9" s="14">
        <v>0.21343117585266899</v>
      </c>
      <c r="AE9" s="14"/>
      <c r="AF9" s="14">
        <v>0.251180243388261</v>
      </c>
      <c r="AG9" s="14">
        <v>0.27603154703577298</v>
      </c>
      <c r="AH9" s="14">
        <v>0.22828739500991299</v>
      </c>
      <c r="AI9" s="14">
        <v>0.26304060640686799</v>
      </c>
      <c r="AJ9" s="14">
        <v>0.30443497581546902</v>
      </c>
      <c r="AK9" s="14">
        <v>0.29248520804960898</v>
      </c>
      <c r="AL9" s="14">
        <v>0.36291645419275498</v>
      </c>
      <c r="AM9" s="14">
        <v>0.35031997730641601</v>
      </c>
      <c r="AN9" s="14">
        <v>0.33791645239505302</v>
      </c>
      <c r="AO9" s="14">
        <v>0.33524589584659997</v>
      </c>
      <c r="AP9" s="14">
        <v>0.27506481761652302</v>
      </c>
      <c r="AQ9" s="14">
        <v>0.378498030012971</v>
      </c>
      <c r="AR9" s="14">
        <v>0.408885220689229</v>
      </c>
      <c r="AS9" s="14">
        <v>0.35302522578596901</v>
      </c>
      <c r="AT9" s="14">
        <v>0.34832896481632297</v>
      </c>
      <c r="AU9" s="14">
        <v>0.451851674328546</v>
      </c>
      <c r="AV9" s="14"/>
      <c r="AW9" s="14">
        <v>0.32332864631619401</v>
      </c>
      <c r="AX9" s="14">
        <v>0.28860262386101498</v>
      </c>
      <c r="AY9" s="14"/>
      <c r="AZ9" s="14">
        <v>0.32874651673928101</v>
      </c>
      <c r="BA9" s="14">
        <v>0.34358132701432398</v>
      </c>
      <c r="BB9" s="14" t="s">
        <v>98</v>
      </c>
      <c r="BC9" s="14">
        <v>0.28930797772405697</v>
      </c>
      <c r="BD9" s="14">
        <v>0.27281697321390902</v>
      </c>
      <c r="BE9" s="14">
        <v>0.25810041652577498</v>
      </c>
      <c r="BF9" s="14">
        <v>0.24405813530383999</v>
      </c>
      <c r="BG9" s="14"/>
      <c r="BH9" s="14">
        <v>0.33330648528220702</v>
      </c>
      <c r="BI9" s="14">
        <v>0.31708421686378302</v>
      </c>
      <c r="BJ9" s="14">
        <v>0.24771453650981701</v>
      </c>
      <c r="BK9" s="14"/>
      <c r="BL9" s="14">
        <v>0.357055588367372</v>
      </c>
      <c r="BM9" s="14">
        <v>0.324616038827447</v>
      </c>
      <c r="BN9" s="14">
        <v>0.33448963805093002</v>
      </c>
      <c r="BO9" s="14">
        <v>0.107140908890606</v>
      </c>
      <c r="BP9" s="14">
        <v>0.204885194348742</v>
      </c>
      <c r="BQ9" s="14"/>
      <c r="BR9" s="14">
        <v>0.35821179416119597</v>
      </c>
      <c r="BS9" s="14">
        <v>0.33245126539592301</v>
      </c>
      <c r="BT9" s="14">
        <v>0.338133501064807</v>
      </c>
    </row>
    <row r="10" spans="2:72" ht="30" x14ac:dyDescent="0.25">
      <c r="B10" s="15" t="s">
        <v>236</v>
      </c>
      <c r="C10" s="14">
        <v>0.51487355645795096</v>
      </c>
      <c r="D10" s="14">
        <v>0.51085749756903698</v>
      </c>
      <c r="E10" s="14">
        <v>0.51871436311570396</v>
      </c>
      <c r="F10" s="14"/>
      <c r="G10" s="14">
        <v>0.577738911481113</v>
      </c>
      <c r="H10" s="14">
        <v>0.47123791104893598</v>
      </c>
      <c r="I10" s="14">
        <v>0.45170321227263199</v>
      </c>
      <c r="J10" s="14">
        <v>0.51475317598214598</v>
      </c>
      <c r="K10" s="14">
        <v>0.54559853748715303</v>
      </c>
      <c r="L10" s="14">
        <v>0.53906369836519596</v>
      </c>
      <c r="M10" s="14"/>
      <c r="N10" s="14">
        <v>0.48431720850309701</v>
      </c>
      <c r="O10" s="14">
        <v>0.51229263537250402</v>
      </c>
      <c r="P10" s="14">
        <v>0.51170022744230004</v>
      </c>
      <c r="Q10" s="14">
        <v>0.55322016205311897</v>
      </c>
      <c r="R10" s="14"/>
      <c r="S10" s="14">
        <v>0.487874916119589</v>
      </c>
      <c r="T10" s="14">
        <v>0.53060732780742503</v>
      </c>
      <c r="U10" s="14">
        <v>0.51007136895428895</v>
      </c>
      <c r="V10" s="14">
        <v>0.46783569677776499</v>
      </c>
      <c r="W10" s="14">
        <v>0.59528511247704097</v>
      </c>
      <c r="X10" s="14">
        <v>0.541875099128862</v>
      </c>
      <c r="Y10" s="14">
        <v>0.48291373960163197</v>
      </c>
      <c r="Z10" s="14">
        <v>0.45315412864027499</v>
      </c>
      <c r="AA10" s="14">
        <v>0.55636378371858697</v>
      </c>
      <c r="AB10" s="14">
        <v>0.52966496862471502</v>
      </c>
      <c r="AC10" s="14">
        <v>0.47218493511422699</v>
      </c>
      <c r="AD10" s="14">
        <v>0.500317167357472</v>
      </c>
      <c r="AE10" s="14"/>
      <c r="AF10" s="14">
        <v>0.58805326345940601</v>
      </c>
      <c r="AG10" s="14">
        <v>0.50510019630394198</v>
      </c>
      <c r="AH10" s="14">
        <v>0.56139667103722701</v>
      </c>
      <c r="AI10" s="14">
        <v>0.552214118381677</v>
      </c>
      <c r="AJ10" s="14">
        <v>0.53667335319572396</v>
      </c>
      <c r="AK10" s="14">
        <v>0.53356688835187804</v>
      </c>
      <c r="AL10" s="14">
        <v>0.44511794133427801</v>
      </c>
      <c r="AM10" s="14">
        <v>0.49380932598327598</v>
      </c>
      <c r="AN10" s="14">
        <v>0.54374895874123597</v>
      </c>
      <c r="AO10" s="14">
        <v>0.52108292461368599</v>
      </c>
      <c r="AP10" s="14">
        <v>0.54158626327468395</v>
      </c>
      <c r="AQ10" s="14">
        <v>0.45919373287855297</v>
      </c>
      <c r="AR10" s="14">
        <v>0.45312792106219002</v>
      </c>
      <c r="AS10" s="14">
        <v>0.60714730194979705</v>
      </c>
      <c r="AT10" s="14">
        <v>0.57163367613498395</v>
      </c>
      <c r="AU10" s="14">
        <v>0.38797375827062303</v>
      </c>
      <c r="AV10" s="14"/>
      <c r="AW10" s="14">
        <v>0.506086883324389</v>
      </c>
      <c r="AX10" s="14">
        <v>0.52649391246981203</v>
      </c>
      <c r="AY10" s="14"/>
      <c r="AZ10" s="14">
        <v>0.49851631701830801</v>
      </c>
      <c r="BA10" s="14">
        <v>0.49108368452434897</v>
      </c>
      <c r="BB10" s="14" t="s">
        <v>98</v>
      </c>
      <c r="BC10" s="14">
        <v>0.56348043274677795</v>
      </c>
      <c r="BD10" s="14">
        <v>0.516325173984305</v>
      </c>
      <c r="BE10" s="14">
        <v>0.55777349677989696</v>
      </c>
      <c r="BF10" s="14">
        <v>0.53659189725551604</v>
      </c>
      <c r="BG10" s="14"/>
      <c r="BH10" s="14">
        <v>0.51966001045418497</v>
      </c>
      <c r="BI10" s="14">
        <v>0.51486097321468205</v>
      </c>
      <c r="BJ10" s="14">
        <v>0.45112149356702902</v>
      </c>
      <c r="BK10" s="14"/>
      <c r="BL10" s="14">
        <v>0.50575498619589598</v>
      </c>
      <c r="BM10" s="14">
        <v>0.50819197049988396</v>
      </c>
      <c r="BN10" s="14">
        <v>0.50268411653064904</v>
      </c>
      <c r="BO10" s="14">
        <v>0.74461142900462496</v>
      </c>
      <c r="BP10" s="14">
        <v>0.53496309551989196</v>
      </c>
      <c r="BQ10" s="14"/>
      <c r="BR10" s="14">
        <v>0.52236802041388097</v>
      </c>
      <c r="BS10" s="14">
        <v>0.50821039739793294</v>
      </c>
      <c r="BT10" s="14">
        <v>0.55570119330026702</v>
      </c>
    </row>
    <row r="11" spans="2:72" x14ac:dyDescent="0.25">
      <c r="B11" s="15" t="s">
        <v>92</v>
      </c>
      <c r="C11" s="20">
        <v>0.17674981235593701</v>
      </c>
      <c r="D11" s="20">
        <v>0.154974406605211</v>
      </c>
      <c r="E11" s="20">
        <v>0.199256973221974</v>
      </c>
      <c r="F11" s="20"/>
      <c r="G11" s="20">
        <v>0.136255426309494</v>
      </c>
      <c r="H11" s="20">
        <v>0.20441399418779699</v>
      </c>
      <c r="I11" s="20">
        <v>0.19907313447038699</v>
      </c>
      <c r="J11" s="20">
        <v>0.18223328821988599</v>
      </c>
      <c r="K11" s="20">
        <v>0.15607552088912299</v>
      </c>
      <c r="L11" s="20">
        <v>0.17269823030276199</v>
      </c>
      <c r="M11" s="20"/>
      <c r="N11" s="20">
        <v>0.127642979128093</v>
      </c>
      <c r="O11" s="20">
        <v>0.18533977015154601</v>
      </c>
      <c r="P11" s="20">
        <v>0.21726358772457399</v>
      </c>
      <c r="Q11" s="20">
        <v>0.18610905857770099</v>
      </c>
      <c r="R11" s="20"/>
      <c r="S11" s="20">
        <v>0.17992877295079701</v>
      </c>
      <c r="T11" s="20">
        <v>0.169521991235911</v>
      </c>
      <c r="U11" s="20">
        <v>0.14495924116931699</v>
      </c>
      <c r="V11" s="20">
        <v>0.20267921577384601</v>
      </c>
      <c r="W11" s="20">
        <v>0.125739613068589</v>
      </c>
      <c r="X11" s="20">
        <v>0.117174838956214</v>
      </c>
      <c r="Y11" s="20">
        <v>0.16744013368154501</v>
      </c>
      <c r="Z11" s="20">
        <v>0.22864107801959699</v>
      </c>
      <c r="AA11" s="20">
        <v>0.17407196547079001</v>
      </c>
      <c r="AB11" s="20">
        <v>0.20396652117324399</v>
      </c>
      <c r="AC11" s="20">
        <v>0.23412002843149901</v>
      </c>
      <c r="AD11" s="20">
        <v>0.28625165678985998</v>
      </c>
      <c r="AE11" s="20"/>
      <c r="AF11" s="20">
        <v>0.16076649315233299</v>
      </c>
      <c r="AG11" s="20">
        <v>0.218868256660285</v>
      </c>
      <c r="AH11" s="20">
        <v>0.210315933952861</v>
      </c>
      <c r="AI11" s="20">
        <v>0.18474527521145401</v>
      </c>
      <c r="AJ11" s="20">
        <v>0.15889167098880799</v>
      </c>
      <c r="AK11" s="20">
        <v>0.173947903598513</v>
      </c>
      <c r="AL11" s="20">
        <v>0.19196560447296701</v>
      </c>
      <c r="AM11" s="20">
        <v>0.15587069671030801</v>
      </c>
      <c r="AN11" s="20">
        <v>0.118334588863711</v>
      </c>
      <c r="AO11" s="20">
        <v>0.14367117953971401</v>
      </c>
      <c r="AP11" s="20">
        <v>0.183348919108792</v>
      </c>
      <c r="AQ11" s="20">
        <v>0.162308237108477</v>
      </c>
      <c r="AR11" s="20">
        <v>0.13798685824858201</v>
      </c>
      <c r="AS11" s="20">
        <v>3.9827472264234103E-2</v>
      </c>
      <c r="AT11" s="20">
        <v>8.0037359048692594E-2</v>
      </c>
      <c r="AU11" s="20">
        <v>0.160174567400831</v>
      </c>
      <c r="AV11" s="20"/>
      <c r="AW11" s="20">
        <v>0.17058447035941701</v>
      </c>
      <c r="AX11" s="20">
        <v>0.18490346366917301</v>
      </c>
      <c r="AY11" s="20"/>
      <c r="AZ11" s="20">
        <v>0.17273716624241001</v>
      </c>
      <c r="BA11" s="20">
        <v>0.16533498846132699</v>
      </c>
      <c r="BB11" s="20" t="s">
        <v>98</v>
      </c>
      <c r="BC11" s="20">
        <v>0.14721158952916499</v>
      </c>
      <c r="BD11" s="20">
        <v>0.21085785280178701</v>
      </c>
      <c r="BE11" s="20">
        <v>0.18412608669432801</v>
      </c>
      <c r="BF11" s="20">
        <v>0.219349967440644</v>
      </c>
      <c r="BG11" s="20"/>
      <c r="BH11" s="20">
        <v>0.14703350426360801</v>
      </c>
      <c r="BI11" s="20">
        <v>0.16805480992153499</v>
      </c>
      <c r="BJ11" s="20">
        <v>0.30116396992315397</v>
      </c>
      <c r="BK11" s="20"/>
      <c r="BL11" s="20">
        <v>0.13718942543673299</v>
      </c>
      <c r="BM11" s="20">
        <v>0.16719199067266899</v>
      </c>
      <c r="BN11" s="20">
        <v>0.162826245418421</v>
      </c>
      <c r="BO11" s="20">
        <v>0.148247662104769</v>
      </c>
      <c r="BP11" s="20">
        <v>0.26015171013136601</v>
      </c>
      <c r="BQ11" s="20"/>
      <c r="BR11" s="20">
        <v>0.119420185424924</v>
      </c>
      <c r="BS11" s="20">
        <v>0.15933833720614399</v>
      </c>
      <c r="BT11" s="20">
        <v>0.106165305634926</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BT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238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179</v>
      </c>
      <c r="C9" s="14">
        <v>0.399528460030667</v>
      </c>
      <c r="D9" s="14">
        <v>0.41882046567165798</v>
      </c>
      <c r="E9" s="14">
        <v>0.37983172432339901</v>
      </c>
      <c r="F9" s="14"/>
      <c r="G9" s="14">
        <v>0.38732080376822298</v>
      </c>
      <c r="H9" s="14">
        <v>0.35349539434334898</v>
      </c>
      <c r="I9" s="14">
        <v>0.34582163799306698</v>
      </c>
      <c r="J9" s="14">
        <v>0.37497473252734298</v>
      </c>
      <c r="K9" s="14">
        <v>0.477588990885156</v>
      </c>
      <c r="L9" s="14">
        <v>0.45641443001436699</v>
      </c>
      <c r="M9" s="14"/>
      <c r="N9" s="14">
        <v>0.45293736916593902</v>
      </c>
      <c r="O9" s="14">
        <v>0.42133507322132602</v>
      </c>
      <c r="P9" s="14">
        <v>0.33211911505472402</v>
      </c>
      <c r="Q9" s="14">
        <v>0.3749247854153</v>
      </c>
      <c r="R9" s="14"/>
      <c r="S9" s="14">
        <v>0.37506067705291002</v>
      </c>
      <c r="T9" s="14">
        <v>0.43546731168001002</v>
      </c>
      <c r="U9" s="14">
        <v>0.44934411412897202</v>
      </c>
      <c r="V9" s="14">
        <v>0.382029663161007</v>
      </c>
      <c r="W9" s="14">
        <v>0.36531558962120902</v>
      </c>
      <c r="X9" s="14">
        <v>0.39084052641674499</v>
      </c>
      <c r="Y9" s="14">
        <v>0.40873024230799498</v>
      </c>
      <c r="Z9" s="14">
        <v>0.49494384862637297</v>
      </c>
      <c r="AA9" s="14">
        <v>0.42897867653871902</v>
      </c>
      <c r="AB9" s="14">
        <v>0.38418252533414299</v>
      </c>
      <c r="AC9" s="14">
        <v>0.30208078536357802</v>
      </c>
      <c r="AD9" s="14">
        <v>0.332029897690019</v>
      </c>
      <c r="AE9" s="14"/>
      <c r="AF9" s="14">
        <v>0.279386560475125</v>
      </c>
      <c r="AG9" s="14">
        <v>0.40583464018763699</v>
      </c>
      <c r="AH9" s="14">
        <v>0.42508691028434598</v>
      </c>
      <c r="AI9" s="14">
        <v>0.385091262227784</v>
      </c>
      <c r="AJ9" s="14">
        <v>0.37631680049399002</v>
      </c>
      <c r="AK9" s="14">
        <v>0.38357309648582399</v>
      </c>
      <c r="AL9" s="14">
        <v>0.44814516153673001</v>
      </c>
      <c r="AM9" s="14">
        <v>0.35274336828085501</v>
      </c>
      <c r="AN9" s="14">
        <v>0.448598878780122</v>
      </c>
      <c r="AO9" s="14">
        <v>0.48971727130839698</v>
      </c>
      <c r="AP9" s="14">
        <v>0.40954755080378202</v>
      </c>
      <c r="AQ9" s="14">
        <v>0.47841065800697502</v>
      </c>
      <c r="AR9" s="14">
        <v>0.31780059893479501</v>
      </c>
      <c r="AS9" s="14">
        <v>0.446837014886733</v>
      </c>
      <c r="AT9" s="14">
        <v>0.57261816757526796</v>
      </c>
      <c r="AU9" s="14">
        <v>0.28083345047551</v>
      </c>
      <c r="AV9" s="14"/>
      <c r="AW9" s="14">
        <v>0.39838732640062502</v>
      </c>
      <c r="AX9" s="14">
        <v>0.40103760676193001</v>
      </c>
      <c r="AY9" s="14"/>
      <c r="AZ9" s="14">
        <v>0.44317196682329302</v>
      </c>
      <c r="BA9" s="14">
        <v>0.38818776887528</v>
      </c>
      <c r="BB9" s="14" t="s">
        <v>98</v>
      </c>
      <c r="BC9" s="14">
        <v>0.39871041904388899</v>
      </c>
      <c r="BD9" s="14">
        <v>0.41115954153996898</v>
      </c>
      <c r="BE9" s="14">
        <v>0.34741009904463199</v>
      </c>
      <c r="BF9" s="14">
        <v>0.25434140548777501</v>
      </c>
      <c r="BG9" s="14"/>
      <c r="BH9" s="14">
        <v>0.38059934792692202</v>
      </c>
      <c r="BI9" s="14">
        <v>0.44705556950063802</v>
      </c>
      <c r="BJ9" s="14">
        <v>0.29358510732031801</v>
      </c>
      <c r="BK9" s="14"/>
      <c r="BL9" s="14">
        <v>0.42360385611927898</v>
      </c>
      <c r="BM9" s="14">
        <v>0.41868092060279799</v>
      </c>
      <c r="BN9" s="14">
        <v>0.47790544902469001</v>
      </c>
      <c r="BO9" s="14">
        <v>0.46990247797677998</v>
      </c>
      <c r="BP9" s="14">
        <v>0.27457067649822697</v>
      </c>
      <c r="BQ9" s="14"/>
      <c r="BR9" s="14">
        <v>0.37374366098491701</v>
      </c>
      <c r="BS9" s="14">
        <v>0.44501350484295799</v>
      </c>
      <c r="BT9" s="14">
        <v>0.48433755272874701</v>
      </c>
    </row>
    <row r="10" spans="2:72" ht="30" x14ac:dyDescent="0.25">
      <c r="B10" s="15" t="s">
        <v>180</v>
      </c>
      <c r="C10" s="14">
        <v>0.11263658994784199</v>
      </c>
      <c r="D10" s="14">
        <v>0.13189180246902801</v>
      </c>
      <c r="E10" s="14">
        <v>9.4600149276463597E-2</v>
      </c>
      <c r="F10" s="14"/>
      <c r="G10" s="14">
        <v>0.15835518687052699</v>
      </c>
      <c r="H10" s="14">
        <v>0.13816113576418601</v>
      </c>
      <c r="I10" s="14">
        <v>0.116990006834088</v>
      </c>
      <c r="J10" s="14">
        <v>0.124340736515337</v>
      </c>
      <c r="K10" s="14">
        <v>7.6231649783817801E-2</v>
      </c>
      <c r="L10" s="14">
        <v>7.2612063295918697E-2</v>
      </c>
      <c r="M10" s="14"/>
      <c r="N10" s="14">
        <v>0.141912549743515</v>
      </c>
      <c r="O10" s="14">
        <v>9.8424465118752594E-2</v>
      </c>
      <c r="P10" s="14">
        <v>0.120994144928638</v>
      </c>
      <c r="Q10" s="14">
        <v>8.7816803332108798E-2</v>
      </c>
      <c r="R10" s="14"/>
      <c r="S10" s="14">
        <v>0.16597735214462001</v>
      </c>
      <c r="T10" s="14">
        <v>9.2377702688964697E-2</v>
      </c>
      <c r="U10" s="14">
        <v>9.5839602757854706E-2</v>
      </c>
      <c r="V10" s="14">
        <v>9.8495453957576501E-2</v>
      </c>
      <c r="W10" s="14">
        <v>0.146959029272585</v>
      </c>
      <c r="X10" s="14">
        <v>0.13659847665240099</v>
      </c>
      <c r="Y10" s="14">
        <v>0.12303627127132</v>
      </c>
      <c r="Z10" s="14">
        <v>0.12803169318433</v>
      </c>
      <c r="AA10" s="14">
        <v>6.1775973557944001E-2</v>
      </c>
      <c r="AB10" s="14">
        <v>0.101046595984395</v>
      </c>
      <c r="AC10" s="14">
        <v>9.47534556010836E-2</v>
      </c>
      <c r="AD10" s="14">
        <v>8.8991483927901405E-2</v>
      </c>
      <c r="AE10" s="14"/>
      <c r="AF10" s="14">
        <v>0.133173160146106</v>
      </c>
      <c r="AG10" s="14">
        <v>6.2175761171810999E-2</v>
      </c>
      <c r="AH10" s="14">
        <v>9.2678079744411002E-2</v>
      </c>
      <c r="AI10" s="14">
        <v>0.133599468641033</v>
      </c>
      <c r="AJ10" s="14">
        <v>9.3157160397632693E-2</v>
      </c>
      <c r="AK10" s="14">
        <v>0.13397331856266101</v>
      </c>
      <c r="AL10" s="14">
        <v>0.125449258524508</v>
      </c>
      <c r="AM10" s="14">
        <v>0.13217639299158701</v>
      </c>
      <c r="AN10" s="14">
        <v>9.6377389759668003E-2</v>
      </c>
      <c r="AO10" s="14">
        <v>0.105504343347331</v>
      </c>
      <c r="AP10" s="14">
        <v>9.3979962653593693E-2</v>
      </c>
      <c r="AQ10" s="14">
        <v>0.107978339399161</v>
      </c>
      <c r="AR10" s="14">
        <v>0.17372284304106</v>
      </c>
      <c r="AS10" s="14">
        <v>0.18316814435633999</v>
      </c>
      <c r="AT10" s="14">
        <v>0.19173077829270799</v>
      </c>
      <c r="AU10" s="14">
        <v>0.183693489325191</v>
      </c>
      <c r="AV10" s="14"/>
      <c r="AW10" s="14">
        <v>0.10929551525475099</v>
      </c>
      <c r="AX10" s="14">
        <v>0.117055153926015</v>
      </c>
      <c r="AY10" s="14"/>
      <c r="AZ10" s="14">
        <v>8.6182047450751101E-2</v>
      </c>
      <c r="BA10" s="14">
        <v>0.13224744652315601</v>
      </c>
      <c r="BB10" s="14" t="s">
        <v>98</v>
      </c>
      <c r="BC10" s="14">
        <v>0.10547032370446</v>
      </c>
      <c r="BD10" s="14">
        <v>0.154782072929669</v>
      </c>
      <c r="BE10" s="14">
        <v>0.11936877557272101</v>
      </c>
      <c r="BF10" s="14">
        <v>9.8993569507812101E-2</v>
      </c>
      <c r="BG10" s="14"/>
      <c r="BH10" s="14">
        <v>0.11547884847585201</v>
      </c>
      <c r="BI10" s="14">
        <v>0.115402840809201</v>
      </c>
      <c r="BJ10" s="14">
        <v>8.2212163705159103E-2</v>
      </c>
      <c r="BK10" s="14"/>
      <c r="BL10" s="14">
        <v>0.12794229234548599</v>
      </c>
      <c r="BM10" s="14">
        <v>0.107364873655941</v>
      </c>
      <c r="BN10" s="14">
        <v>0.13106782315405899</v>
      </c>
      <c r="BO10" s="14">
        <v>0</v>
      </c>
      <c r="BP10" s="14">
        <v>9.64309202794119E-2</v>
      </c>
      <c r="BQ10" s="14"/>
      <c r="BR10" s="14">
        <v>0.173147270538419</v>
      </c>
      <c r="BS10" s="14">
        <v>0.104151365336173</v>
      </c>
      <c r="BT10" s="14">
        <v>0.100944522747592</v>
      </c>
    </row>
    <row r="11" spans="2:72" x14ac:dyDescent="0.25">
      <c r="B11" s="15" t="s">
        <v>181</v>
      </c>
      <c r="C11" s="14">
        <v>0.29298332924257298</v>
      </c>
      <c r="D11" s="14">
        <v>0.29987847118218702</v>
      </c>
      <c r="E11" s="14">
        <v>0.286206377698006</v>
      </c>
      <c r="F11" s="14"/>
      <c r="G11" s="14">
        <v>0.29647637281893802</v>
      </c>
      <c r="H11" s="14">
        <v>0.27120589358494501</v>
      </c>
      <c r="I11" s="14">
        <v>0.316052895100498</v>
      </c>
      <c r="J11" s="14">
        <v>0.30272258510597799</v>
      </c>
      <c r="K11" s="14">
        <v>0.27302381820384802</v>
      </c>
      <c r="L11" s="14">
        <v>0.29499824346912901</v>
      </c>
      <c r="M11" s="14"/>
      <c r="N11" s="14">
        <v>0.26835020214458899</v>
      </c>
      <c r="O11" s="14">
        <v>0.30211725298140801</v>
      </c>
      <c r="P11" s="14">
        <v>0.31698858648064299</v>
      </c>
      <c r="Q11" s="14">
        <v>0.293689035498648</v>
      </c>
      <c r="R11" s="14"/>
      <c r="S11" s="14">
        <v>0.31592158871277598</v>
      </c>
      <c r="T11" s="14">
        <v>0.28306246268103602</v>
      </c>
      <c r="U11" s="14">
        <v>0.2808117619937</v>
      </c>
      <c r="V11" s="14">
        <v>0.32088332917203899</v>
      </c>
      <c r="W11" s="14">
        <v>0.27712262304291801</v>
      </c>
      <c r="X11" s="14">
        <v>0.26848163847693302</v>
      </c>
      <c r="Y11" s="14">
        <v>0.29273234630507</v>
      </c>
      <c r="Z11" s="14">
        <v>0.18837879365878901</v>
      </c>
      <c r="AA11" s="14">
        <v>0.30549492798998501</v>
      </c>
      <c r="AB11" s="14">
        <v>0.29547850331858799</v>
      </c>
      <c r="AC11" s="14">
        <v>0.32545725935478098</v>
      </c>
      <c r="AD11" s="14">
        <v>0.32066771727965698</v>
      </c>
      <c r="AE11" s="14"/>
      <c r="AF11" s="14">
        <v>0.42827664498699602</v>
      </c>
      <c r="AG11" s="14">
        <v>0.30035157663203998</v>
      </c>
      <c r="AH11" s="14">
        <v>0.271279170030854</v>
      </c>
      <c r="AI11" s="14">
        <v>0.25274132745716699</v>
      </c>
      <c r="AJ11" s="14">
        <v>0.31941884847435498</v>
      </c>
      <c r="AK11" s="14">
        <v>0.27203636291792399</v>
      </c>
      <c r="AL11" s="14">
        <v>0.25331791962989098</v>
      </c>
      <c r="AM11" s="14">
        <v>0.33842296939318101</v>
      </c>
      <c r="AN11" s="14">
        <v>0.29764542101676</v>
      </c>
      <c r="AO11" s="14">
        <v>0.249877833332139</v>
      </c>
      <c r="AP11" s="14">
        <v>0.34006556007965</v>
      </c>
      <c r="AQ11" s="14">
        <v>0.289441342677073</v>
      </c>
      <c r="AR11" s="14">
        <v>0.36901055478071898</v>
      </c>
      <c r="AS11" s="14">
        <v>0.29279358186861199</v>
      </c>
      <c r="AT11" s="14">
        <v>0.19060999302130599</v>
      </c>
      <c r="AU11" s="14">
        <v>0.35345937900822599</v>
      </c>
      <c r="AV11" s="14"/>
      <c r="AW11" s="14">
        <v>0.29108421042259203</v>
      </c>
      <c r="AX11" s="14">
        <v>0.29549490973060999</v>
      </c>
      <c r="AY11" s="14"/>
      <c r="AZ11" s="14">
        <v>0.29504027231121099</v>
      </c>
      <c r="BA11" s="14">
        <v>0.27664832216996899</v>
      </c>
      <c r="BB11" s="14" t="s">
        <v>98</v>
      </c>
      <c r="BC11" s="14">
        <v>0.25949513024954202</v>
      </c>
      <c r="BD11" s="14">
        <v>0.30273386964145899</v>
      </c>
      <c r="BE11" s="14">
        <v>0.321324692628776</v>
      </c>
      <c r="BF11" s="14">
        <v>0.30824868780089398</v>
      </c>
      <c r="BG11" s="14"/>
      <c r="BH11" s="14">
        <v>0.30366754899974302</v>
      </c>
      <c r="BI11" s="14">
        <v>0.27361993015374297</v>
      </c>
      <c r="BJ11" s="14">
        <v>0.338957996925282</v>
      </c>
      <c r="BK11" s="14"/>
      <c r="BL11" s="14">
        <v>0.29166236285213598</v>
      </c>
      <c r="BM11" s="14">
        <v>0.27496499047482098</v>
      </c>
      <c r="BN11" s="14">
        <v>0.27204859367088002</v>
      </c>
      <c r="BO11" s="14">
        <v>0.34212986993988298</v>
      </c>
      <c r="BP11" s="14">
        <v>0.32792555778421301</v>
      </c>
      <c r="BQ11" s="14"/>
      <c r="BR11" s="14">
        <v>0.34962725613617102</v>
      </c>
      <c r="BS11" s="14">
        <v>0.260942161775019</v>
      </c>
      <c r="BT11" s="14">
        <v>0.29072327516638602</v>
      </c>
    </row>
    <row r="12" spans="2:72" x14ac:dyDescent="0.25">
      <c r="B12" s="15" t="s">
        <v>92</v>
      </c>
      <c r="C12" s="20">
        <v>0.19485162077891699</v>
      </c>
      <c r="D12" s="20">
        <v>0.14940926067712701</v>
      </c>
      <c r="E12" s="20">
        <v>0.239361748702132</v>
      </c>
      <c r="F12" s="20"/>
      <c r="G12" s="20">
        <v>0.15784763654231301</v>
      </c>
      <c r="H12" s="20">
        <v>0.23713757630752</v>
      </c>
      <c r="I12" s="20">
        <v>0.22113546007234799</v>
      </c>
      <c r="J12" s="20">
        <v>0.197961945851342</v>
      </c>
      <c r="K12" s="20">
        <v>0.17315554112717799</v>
      </c>
      <c r="L12" s="20">
        <v>0.17597526322058599</v>
      </c>
      <c r="M12" s="20"/>
      <c r="N12" s="20">
        <v>0.13679987894595699</v>
      </c>
      <c r="O12" s="20">
        <v>0.178123208678513</v>
      </c>
      <c r="P12" s="20">
        <v>0.22989815353599599</v>
      </c>
      <c r="Q12" s="20">
        <v>0.243569375753943</v>
      </c>
      <c r="R12" s="20"/>
      <c r="S12" s="20">
        <v>0.143040382089694</v>
      </c>
      <c r="T12" s="20">
        <v>0.18909252294998999</v>
      </c>
      <c r="U12" s="20">
        <v>0.17400452111947301</v>
      </c>
      <c r="V12" s="20">
        <v>0.198591553709378</v>
      </c>
      <c r="W12" s="20">
        <v>0.21060275806328899</v>
      </c>
      <c r="X12" s="20">
        <v>0.20407935845392</v>
      </c>
      <c r="Y12" s="20">
        <v>0.17550114011561499</v>
      </c>
      <c r="Z12" s="20">
        <v>0.18864566453050899</v>
      </c>
      <c r="AA12" s="20">
        <v>0.20375042191335199</v>
      </c>
      <c r="AB12" s="20">
        <v>0.21929237536287399</v>
      </c>
      <c r="AC12" s="20">
        <v>0.277708499680557</v>
      </c>
      <c r="AD12" s="20">
        <v>0.258310901102422</v>
      </c>
      <c r="AE12" s="20"/>
      <c r="AF12" s="20">
        <v>0.159163634391773</v>
      </c>
      <c r="AG12" s="20">
        <v>0.231638022008512</v>
      </c>
      <c r="AH12" s="20">
        <v>0.210955839940389</v>
      </c>
      <c r="AI12" s="20">
        <v>0.22856794167401501</v>
      </c>
      <c r="AJ12" s="20">
        <v>0.211107190634022</v>
      </c>
      <c r="AK12" s="20">
        <v>0.21041722203359201</v>
      </c>
      <c r="AL12" s="20">
        <v>0.17308766030887099</v>
      </c>
      <c r="AM12" s="20">
        <v>0.176657269334377</v>
      </c>
      <c r="AN12" s="20">
        <v>0.15737831044345099</v>
      </c>
      <c r="AO12" s="20">
        <v>0.15490055201213301</v>
      </c>
      <c r="AP12" s="20">
        <v>0.15640692646297399</v>
      </c>
      <c r="AQ12" s="20">
        <v>0.12416965991679101</v>
      </c>
      <c r="AR12" s="20">
        <v>0.13946600324342601</v>
      </c>
      <c r="AS12" s="20">
        <v>7.7201258888315194E-2</v>
      </c>
      <c r="AT12" s="20">
        <v>4.5041061110718601E-2</v>
      </c>
      <c r="AU12" s="20">
        <v>0.182013681191073</v>
      </c>
      <c r="AV12" s="20"/>
      <c r="AW12" s="20">
        <v>0.201232947922032</v>
      </c>
      <c r="AX12" s="20">
        <v>0.18641232958144399</v>
      </c>
      <c r="AY12" s="20"/>
      <c r="AZ12" s="20">
        <v>0.17560571341474501</v>
      </c>
      <c r="BA12" s="20">
        <v>0.202916462431595</v>
      </c>
      <c r="BB12" s="20" t="s">
        <v>98</v>
      </c>
      <c r="BC12" s="20">
        <v>0.236324127002109</v>
      </c>
      <c r="BD12" s="20">
        <v>0.13132451588890301</v>
      </c>
      <c r="BE12" s="20">
        <v>0.21189643275387099</v>
      </c>
      <c r="BF12" s="20">
        <v>0.33841633720351899</v>
      </c>
      <c r="BG12" s="20"/>
      <c r="BH12" s="20">
        <v>0.200254254597482</v>
      </c>
      <c r="BI12" s="20">
        <v>0.16392165953641799</v>
      </c>
      <c r="BJ12" s="20">
        <v>0.285244732049241</v>
      </c>
      <c r="BK12" s="20"/>
      <c r="BL12" s="20">
        <v>0.156791488683098</v>
      </c>
      <c r="BM12" s="20">
        <v>0.19898921526644001</v>
      </c>
      <c r="BN12" s="20">
        <v>0.11897813415037101</v>
      </c>
      <c r="BO12" s="20">
        <v>0.18796765208333699</v>
      </c>
      <c r="BP12" s="20">
        <v>0.301072845438148</v>
      </c>
      <c r="BQ12" s="20"/>
      <c r="BR12" s="20">
        <v>0.103481812340494</v>
      </c>
      <c r="BS12" s="20">
        <v>0.18989296804584899</v>
      </c>
      <c r="BT12" s="20">
        <v>0.123994649357275</v>
      </c>
    </row>
    <row r="13" spans="2:72" x14ac:dyDescent="0.25">
      <c r="B13" s="16"/>
    </row>
    <row r="14" spans="2:72" x14ac:dyDescent="0.25">
      <c r="B14" t="s">
        <v>94</v>
      </c>
    </row>
    <row r="15" spans="2:72" x14ac:dyDescent="0.25">
      <c r="B15" t="s">
        <v>95</v>
      </c>
    </row>
    <row r="17" spans="2:2" x14ac:dyDescent="0.25">
      <c r="B17"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BT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243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239</v>
      </c>
      <c r="C9" s="14">
        <v>0.198929775447651</v>
      </c>
      <c r="D9" s="14">
        <v>0.227896289622468</v>
      </c>
      <c r="E9" s="14">
        <v>0.168861632343555</v>
      </c>
      <c r="F9" s="14"/>
      <c r="G9" s="14">
        <v>0.21441671764706999</v>
      </c>
      <c r="H9" s="14">
        <v>0.18973080043201401</v>
      </c>
      <c r="I9" s="14">
        <v>0.19751351546492499</v>
      </c>
      <c r="J9" s="14">
        <v>0.21362010740180301</v>
      </c>
      <c r="K9" s="14">
        <v>0.22960680220322699</v>
      </c>
      <c r="L9" s="14">
        <v>0.164650879748753</v>
      </c>
      <c r="M9" s="14"/>
      <c r="N9" s="14">
        <v>0.202531457153655</v>
      </c>
      <c r="O9" s="14">
        <v>0.19323152997027601</v>
      </c>
      <c r="P9" s="14">
        <v>0.18817151363127901</v>
      </c>
      <c r="Q9" s="14">
        <v>0.21363800809566899</v>
      </c>
      <c r="R9" s="14"/>
      <c r="S9" s="14">
        <v>0.22441483215337299</v>
      </c>
      <c r="T9" s="14">
        <v>0.21057805032534599</v>
      </c>
      <c r="U9" s="14">
        <v>0.21468771981993701</v>
      </c>
      <c r="V9" s="14">
        <v>0.12554453152335801</v>
      </c>
      <c r="W9" s="14">
        <v>0.247878901477118</v>
      </c>
      <c r="X9" s="14">
        <v>0.19342039850309101</v>
      </c>
      <c r="Y9" s="14">
        <v>0.19593572902631401</v>
      </c>
      <c r="Z9" s="14">
        <v>0.18263526261716201</v>
      </c>
      <c r="AA9" s="14">
        <v>0.18689513302577199</v>
      </c>
      <c r="AB9" s="14">
        <v>0.20012447798500699</v>
      </c>
      <c r="AC9" s="14">
        <v>0.18772247675852199</v>
      </c>
      <c r="AD9" s="14">
        <v>0.19828670259204001</v>
      </c>
      <c r="AE9" s="14"/>
      <c r="AF9" s="14">
        <v>0</v>
      </c>
      <c r="AG9" s="14">
        <v>0.21896544181407299</v>
      </c>
      <c r="AH9" s="14">
        <v>0.22671256626678299</v>
      </c>
      <c r="AI9" s="14">
        <v>0.20363897273487699</v>
      </c>
      <c r="AJ9" s="14">
        <v>0.18843143686899699</v>
      </c>
      <c r="AK9" s="14">
        <v>0.17675574001302799</v>
      </c>
      <c r="AL9" s="14">
        <v>0.16535551035413201</v>
      </c>
      <c r="AM9" s="14">
        <v>0.27550926614730398</v>
      </c>
      <c r="AN9" s="14">
        <v>0.22987751432702599</v>
      </c>
      <c r="AO9" s="14">
        <v>0.159875039144974</v>
      </c>
      <c r="AP9" s="14">
        <v>0.209283737340975</v>
      </c>
      <c r="AQ9" s="14">
        <v>0.19583718195020899</v>
      </c>
      <c r="AR9" s="14">
        <v>0.182940902326134</v>
      </c>
      <c r="AS9" s="14">
        <v>0.21833061370165499</v>
      </c>
      <c r="AT9" s="14">
        <v>0.32320424052278401</v>
      </c>
      <c r="AU9" s="14">
        <v>0.20465779916921401</v>
      </c>
      <c r="AV9" s="14"/>
      <c r="AW9" s="14">
        <v>0.191807225539877</v>
      </c>
      <c r="AX9" s="14">
        <v>0.20834933213110701</v>
      </c>
      <c r="AY9" s="14"/>
      <c r="AZ9" s="14">
        <v>0.189047884868284</v>
      </c>
      <c r="BA9" s="14">
        <v>0.210052614025006</v>
      </c>
      <c r="BB9" s="14" t="s">
        <v>98</v>
      </c>
      <c r="BC9" s="14">
        <v>0.17721521738928001</v>
      </c>
      <c r="BD9" s="14">
        <v>0.19305908514953199</v>
      </c>
      <c r="BE9" s="14">
        <v>0.214360526481508</v>
      </c>
      <c r="BF9" s="14">
        <v>0.20002998587295301</v>
      </c>
      <c r="BG9" s="14"/>
      <c r="BH9" s="14">
        <v>0.19978955136802401</v>
      </c>
      <c r="BI9" s="14">
        <v>0.20440357567373599</v>
      </c>
      <c r="BJ9" s="14">
        <v>0.17887722220532401</v>
      </c>
      <c r="BK9" s="14"/>
      <c r="BL9" s="14">
        <v>0.167006054238372</v>
      </c>
      <c r="BM9" s="14">
        <v>0.222264790623692</v>
      </c>
      <c r="BN9" s="14">
        <v>0.27608387553580299</v>
      </c>
      <c r="BO9" s="14">
        <v>0.37098210986733399</v>
      </c>
      <c r="BP9" s="14">
        <v>0.14843722751524799</v>
      </c>
      <c r="BQ9" s="14"/>
      <c r="BR9" s="14">
        <v>0.15472094389617799</v>
      </c>
      <c r="BS9" s="14">
        <v>0.21939176493180601</v>
      </c>
      <c r="BT9" s="14">
        <v>0.31231372797345203</v>
      </c>
    </row>
    <row r="10" spans="2:72" x14ac:dyDescent="0.25">
      <c r="B10" s="15" t="s">
        <v>240</v>
      </c>
      <c r="C10" s="14">
        <v>0.43205370863889198</v>
      </c>
      <c r="D10" s="14">
        <v>0.43050417030261401</v>
      </c>
      <c r="E10" s="14">
        <v>0.43578871415978898</v>
      </c>
      <c r="F10" s="14"/>
      <c r="G10" s="14">
        <v>0.530635283794471</v>
      </c>
      <c r="H10" s="14">
        <v>0.491748725738401</v>
      </c>
      <c r="I10" s="14">
        <v>0.43524081063997</v>
      </c>
      <c r="J10" s="14">
        <v>0.41909509387528499</v>
      </c>
      <c r="K10" s="14">
        <v>0.37812199271546898</v>
      </c>
      <c r="L10" s="14">
        <v>0.36155224024250798</v>
      </c>
      <c r="M10" s="14"/>
      <c r="N10" s="14">
        <v>0.47915205276411799</v>
      </c>
      <c r="O10" s="14">
        <v>0.42960689070853297</v>
      </c>
      <c r="P10" s="14">
        <v>0.45380071598354499</v>
      </c>
      <c r="Q10" s="14">
        <v>0.36479431730737699</v>
      </c>
      <c r="R10" s="14"/>
      <c r="S10" s="14">
        <v>0.43636092322863801</v>
      </c>
      <c r="T10" s="14">
        <v>0.47438546546525201</v>
      </c>
      <c r="U10" s="14">
        <v>0.39432041903210302</v>
      </c>
      <c r="V10" s="14">
        <v>0.38480062168575402</v>
      </c>
      <c r="W10" s="14">
        <v>0.37296852306985201</v>
      </c>
      <c r="X10" s="14">
        <v>0.46241627990432999</v>
      </c>
      <c r="Y10" s="14">
        <v>0.49173953890350403</v>
      </c>
      <c r="Z10" s="14">
        <v>0.41711075700641498</v>
      </c>
      <c r="AA10" s="14">
        <v>0.43418916038889499</v>
      </c>
      <c r="AB10" s="14">
        <v>0.44224505092426702</v>
      </c>
      <c r="AC10" s="14">
        <v>0.42430513150332499</v>
      </c>
      <c r="AD10" s="14">
        <v>0.35212869804407898</v>
      </c>
      <c r="AE10" s="14"/>
      <c r="AF10" s="14">
        <v>0.53470190230910997</v>
      </c>
      <c r="AG10" s="14">
        <v>0.33199021176262</v>
      </c>
      <c r="AH10" s="14">
        <v>0.400729786261732</v>
      </c>
      <c r="AI10" s="14">
        <v>0.39153779819628498</v>
      </c>
      <c r="AJ10" s="14">
        <v>0.40966759532395802</v>
      </c>
      <c r="AK10" s="14">
        <v>0.45710794086724299</v>
      </c>
      <c r="AL10" s="14">
        <v>0.45693889238936602</v>
      </c>
      <c r="AM10" s="14">
        <v>0.35047439750307502</v>
      </c>
      <c r="AN10" s="14">
        <v>0.48229389938154199</v>
      </c>
      <c r="AO10" s="14">
        <v>0.52208592684014299</v>
      </c>
      <c r="AP10" s="14">
        <v>0.48502347675232399</v>
      </c>
      <c r="AQ10" s="14">
        <v>0.54309619527178998</v>
      </c>
      <c r="AR10" s="14">
        <v>0.42076171341329399</v>
      </c>
      <c r="AS10" s="14">
        <v>0.49765164833209402</v>
      </c>
      <c r="AT10" s="14">
        <v>0.44029300166089702</v>
      </c>
      <c r="AU10" s="14">
        <v>0.462772437083661</v>
      </c>
      <c r="AV10" s="14"/>
      <c r="AW10" s="14">
        <v>0.43048332240097897</v>
      </c>
      <c r="AX10" s="14">
        <v>0.434130541005737</v>
      </c>
      <c r="AY10" s="14"/>
      <c r="AZ10" s="14">
        <v>0.41074274730358601</v>
      </c>
      <c r="BA10" s="14">
        <v>0.47298179440274501</v>
      </c>
      <c r="BB10" s="14" t="s">
        <v>98</v>
      </c>
      <c r="BC10" s="14">
        <v>0.420231085564025</v>
      </c>
      <c r="BD10" s="14">
        <v>0.471541750724282</v>
      </c>
      <c r="BE10" s="14">
        <v>0.40424629153526098</v>
      </c>
      <c r="BF10" s="14">
        <v>0.36636291722233899</v>
      </c>
      <c r="BG10" s="14"/>
      <c r="BH10" s="14">
        <v>0.39312472780199398</v>
      </c>
      <c r="BI10" s="14">
        <v>0.46857102143906898</v>
      </c>
      <c r="BJ10" s="14">
        <v>0.36014295224757698</v>
      </c>
      <c r="BK10" s="14"/>
      <c r="BL10" s="14">
        <v>0.42479602701758701</v>
      </c>
      <c r="BM10" s="14">
        <v>0.46851754793749301</v>
      </c>
      <c r="BN10" s="14">
        <v>0.42966962266429898</v>
      </c>
      <c r="BO10" s="14">
        <v>0.29543482066200499</v>
      </c>
      <c r="BP10" s="14">
        <v>0.37943612332745302</v>
      </c>
      <c r="BQ10" s="14"/>
      <c r="BR10" s="14">
        <v>0.45582428630704902</v>
      </c>
      <c r="BS10" s="14">
        <v>0.47197613053874898</v>
      </c>
      <c r="BT10" s="14">
        <v>0.39454270275564002</v>
      </c>
    </row>
    <row r="11" spans="2:72" x14ac:dyDescent="0.25">
      <c r="B11" s="15" t="s">
        <v>241</v>
      </c>
      <c r="C11" s="14">
        <v>0.17966103005669601</v>
      </c>
      <c r="D11" s="14">
        <v>0.18534561911858999</v>
      </c>
      <c r="E11" s="14">
        <v>0.17535202989781601</v>
      </c>
      <c r="F11" s="14"/>
      <c r="G11" s="14">
        <v>0.123496923335847</v>
      </c>
      <c r="H11" s="14">
        <v>0.184414785209009</v>
      </c>
      <c r="I11" s="14">
        <v>0.19839108048086501</v>
      </c>
      <c r="J11" s="14">
        <v>0.17357874976992299</v>
      </c>
      <c r="K11" s="14">
        <v>0.17596478231448701</v>
      </c>
      <c r="L11" s="14">
        <v>0.20564800608238401</v>
      </c>
      <c r="M11" s="14"/>
      <c r="N11" s="14">
        <v>0.17388164947430201</v>
      </c>
      <c r="O11" s="14">
        <v>0.175890295923078</v>
      </c>
      <c r="P11" s="14">
        <v>0.171128567043486</v>
      </c>
      <c r="Q11" s="14">
        <v>0.20024610218195399</v>
      </c>
      <c r="R11" s="14"/>
      <c r="S11" s="14">
        <v>0.195746244398672</v>
      </c>
      <c r="T11" s="14">
        <v>0.142714770845597</v>
      </c>
      <c r="U11" s="14">
        <v>0.190459560189013</v>
      </c>
      <c r="V11" s="14">
        <v>0.25529181351859997</v>
      </c>
      <c r="W11" s="14">
        <v>0.18134757345723701</v>
      </c>
      <c r="X11" s="14">
        <v>0.170878672548616</v>
      </c>
      <c r="Y11" s="14">
        <v>0.155051952448653</v>
      </c>
      <c r="Z11" s="14">
        <v>0.18005757875690701</v>
      </c>
      <c r="AA11" s="14">
        <v>0.18202005341639399</v>
      </c>
      <c r="AB11" s="14">
        <v>0.153684535911146</v>
      </c>
      <c r="AC11" s="14">
        <v>0.18800037543972001</v>
      </c>
      <c r="AD11" s="14">
        <v>0.15226732629655301</v>
      </c>
      <c r="AE11" s="14"/>
      <c r="AF11" s="14">
        <v>0.229930559503911</v>
      </c>
      <c r="AG11" s="14">
        <v>0.221833758456845</v>
      </c>
      <c r="AH11" s="14">
        <v>0.173871758547265</v>
      </c>
      <c r="AI11" s="14">
        <v>0.17592136556181501</v>
      </c>
      <c r="AJ11" s="14">
        <v>0.20275113670115</v>
      </c>
      <c r="AK11" s="14">
        <v>0.15894308217893699</v>
      </c>
      <c r="AL11" s="14">
        <v>0.14509657109056601</v>
      </c>
      <c r="AM11" s="14">
        <v>0.21519332998576299</v>
      </c>
      <c r="AN11" s="14">
        <v>0.160873597930346</v>
      </c>
      <c r="AO11" s="14">
        <v>0.17058889587197901</v>
      </c>
      <c r="AP11" s="14">
        <v>0.15975136989607899</v>
      </c>
      <c r="AQ11" s="14">
        <v>0.17221699142988101</v>
      </c>
      <c r="AR11" s="14">
        <v>0.244574003056136</v>
      </c>
      <c r="AS11" s="14">
        <v>0.19785639640729499</v>
      </c>
      <c r="AT11" s="14">
        <v>0.16200108168066901</v>
      </c>
      <c r="AU11" s="14">
        <v>0.162989571448489</v>
      </c>
      <c r="AV11" s="14"/>
      <c r="AW11" s="14">
        <v>0.18032492606624101</v>
      </c>
      <c r="AX11" s="14">
        <v>0.17878302903532101</v>
      </c>
      <c r="AY11" s="14"/>
      <c r="AZ11" s="14">
        <v>0.19136038482852499</v>
      </c>
      <c r="BA11" s="14">
        <v>0.163174021259578</v>
      </c>
      <c r="BB11" s="14" t="s">
        <v>98</v>
      </c>
      <c r="BC11" s="14">
        <v>0.20364015361031401</v>
      </c>
      <c r="BD11" s="14">
        <v>0.15100331024109201</v>
      </c>
      <c r="BE11" s="14">
        <v>0.187989693281784</v>
      </c>
      <c r="BF11" s="14">
        <v>0.177756316070834</v>
      </c>
      <c r="BG11" s="14"/>
      <c r="BH11" s="14">
        <v>0.193418338942308</v>
      </c>
      <c r="BI11" s="14">
        <v>0.16474198374016499</v>
      </c>
      <c r="BJ11" s="14">
        <v>0.245357739035341</v>
      </c>
      <c r="BK11" s="14"/>
      <c r="BL11" s="14">
        <v>0.20223069963135001</v>
      </c>
      <c r="BM11" s="14">
        <v>0.14998725261441301</v>
      </c>
      <c r="BN11" s="14">
        <v>0.166520923510181</v>
      </c>
      <c r="BO11" s="14">
        <v>0.133916137012493</v>
      </c>
      <c r="BP11" s="14">
        <v>0.212541222965344</v>
      </c>
      <c r="BQ11" s="14"/>
      <c r="BR11" s="14">
        <v>0.202653322528276</v>
      </c>
      <c r="BS11" s="14">
        <v>0.15556031549190599</v>
      </c>
      <c r="BT11" s="14">
        <v>0.17390333630233601</v>
      </c>
    </row>
    <row r="12" spans="2:72" x14ac:dyDescent="0.25">
      <c r="B12" s="15" t="s">
        <v>242</v>
      </c>
      <c r="C12" s="14">
        <v>5.0308739927672402E-2</v>
      </c>
      <c r="D12" s="14">
        <v>5.0962095256232499E-2</v>
      </c>
      <c r="E12" s="14">
        <v>4.9009224940379403E-2</v>
      </c>
      <c r="F12" s="14"/>
      <c r="G12" s="14">
        <v>4.1899585668594398E-2</v>
      </c>
      <c r="H12" s="14">
        <v>4.75704934606654E-2</v>
      </c>
      <c r="I12" s="14">
        <v>5.02579873535293E-2</v>
      </c>
      <c r="J12" s="14">
        <v>5.8770132446998399E-2</v>
      </c>
      <c r="K12" s="14">
        <v>5.5475604081046098E-2</v>
      </c>
      <c r="L12" s="14">
        <v>4.78798543124992E-2</v>
      </c>
      <c r="M12" s="14"/>
      <c r="N12" s="14">
        <v>5.5458301439216297E-2</v>
      </c>
      <c r="O12" s="14">
        <v>3.2376270928380503E-2</v>
      </c>
      <c r="P12" s="14">
        <v>5.7996840533013697E-2</v>
      </c>
      <c r="Q12" s="14">
        <v>5.3627754476063501E-2</v>
      </c>
      <c r="R12" s="14"/>
      <c r="S12" s="14">
        <v>4.2443628407654997E-2</v>
      </c>
      <c r="T12" s="14">
        <v>4.1271465631168097E-2</v>
      </c>
      <c r="U12" s="14">
        <v>4.77457545663445E-2</v>
      </c>
      <c r="V12" s="14">
        <v>5.9656765216437702E-2</v>
      </c>
      <c r="W12" s="14">
        <v>3.9044406327305901E-2</v>
      </c>
      <c r="X12" s="14">
        <v>5.1158230540490499E-2</v>
      </c>
      <c r="Y12" s="14">
        <v>4.1022191115305598E-2</v>
      </c>
      <c r="Z12" s="14">
        <v>4.7211888449982899E-2</v>
      </c>
      <c r="AA12" s="14">
        <v>4.3190484796680598E-2</v>
      </c>
      <c r="AB12" s="14">
        <v>6.9533993828516605E-2</v>
      </c>
      <c r="AC12" s="14">
        <v>3.2948987687787999E-2</v>
      </c>
      <c r="AD12" s="14">
        <v>0.155242933243632</v>
      </c>
      <c r="AE12" s="14"/>
      <c r="AF12" s="14">
        <v>7.3876786313528203E-2</v>
      </c>
      <c r="AG12" s="14">
        <v>5.1061300337465101E-2</v>
      </c>
      <c r="AH12" s="14">
        <v>4.3236685845573802E-2</v>
      </c>
      <c r="AI12" s="14">
        <v>5.4777807709369103E-2</v>
      </c>
      <c r="AJ12" s="14">
        <v>4.9762639851598497E-2</v>
      </c>
      <c r="AK12" s="14">
        <v>2.9805850150797501E-2</v>
      </c>
      <c r="AL12" s="14">
        <v>5.5954839082950403E-2</v>
      </c>
      <c r="AM12" s="14">
        <v>2.98568087918895E-2</v>
      </c>
      <c r="AN12" s="14">
        <v>6.0162360813917001E-2</v>
      </c>
      <c r="AO12" s="14">
        <v>4.9295214965106901E-2</v>
      </c>
      <c r="AP12" s="14">
        <v>4.5228332614162502E-2</v>
      </c>
      <c r="AQ12" s="14">
        <v>5.4313312305388203E-2</v>
      </c>
      <c r="AR12" s="14">
        <v>6.7839119029200395E-2</v>
      </c>
      <c r="AS12" s="14">
        <v>6.4831542839817194E-2</v>
      </c>
      <c r="AT12" s="14">
        <v>2.21989170107844E-2</v>
      </c>
      <c r="AU12" s="14">
        <v>0.11770524655735699</v>
      </c>
      <c r="AV12" s="14"/>
      <c r="AW12" s="14">
        <v>5.14049525847576E-2</v>
      </c>
      <c r="AX12" s="14">
        <v>4.8859001084949102E-2</v>
      </c>
      <c r="AY12" s="14"/>
      <c r="AZ12" s="14">
        <v>5.2922067692799502E-2</v>
      </c>
      <c r="BA12" s="14">
        <v>4.6681461152421701E-2</v>
      </c>
      <c r="BB12" s="14" t="s">
        <v>98</v>
      </c>
      <c r="BC12" s="14">
        <v>3.0875037969617498E-2</v>
      </c>
      <c r="BD12" s="14">
        <v>3.8723483125357498E-2</v>
      </c>
      <c r="BE12" s="14">
        <v>6.0843577913338803E-2</v>
      </c>
      <c r="BF12" s="14">
        <v>7.1448936433053903E-2</v>
      </c>
      <c r="BG12" s="14"/>
      <c r="BH12" s="14">
        <v>6.16790555692611E-2</v>
      </c>
      <c r="BI12" s="14">
        <v>4.42976629020716E-2</v>
      </c>
      <c r="BJ12" s="14">
        <v>3.53405715530591E-2</v>
      </c>
      <c r="BK12" s="14"/>
      <c r="BL12" s="14">
        <v>6.2565396999823095E-2</v>
      </c>
      <c r="BM12" s="14">
        <v>4.1950469074736901E-2</v>
      </c>
      <c r="BN12" s="14">
        <v>3.0399850181594301E-2</v>
      </c>
      <c r="BO12" s="14">
        <v>0</v>
      </c>
      <c r="BP12" s="14">
        <v>4.3914621508690597E-2</v>
      </c>
      <c r="BQ12" s="14"/>
      <c r="BR12" s="14">
        <v>7.6060232361048197E-2</v>
      </c>
      <c r="BS12" s="14">
        <v>4.3471125389791698E-2</v>
      </c>
      <c r="BT12" s="14">
        <v>1.5280977812421E-2</v>
      </c>
    </row>
    <row r="13" spans="2:72" x14ac:dyDescent="0.25">
      <c r="B13" s="15" t="s">
        <v>92</v>
      </c>
      <c r="C13" s="20">
        <v>0.139046745929088</v>
      </c>
      <c r="D13" s="20">
        <v>0.105291825700095</v>
      </c>
      <c r="E13" s="20">
        <v>0.17098839865846099</v>
      </c>
      <c r="F13" s="20"/>
      <c r="G13" s="20">
        <v>8.9551489554017705E-2</v>
      </c>
      <c r="H13" s="20">
        <v>8.6535195159910594E-2</v>
      </c>
      <c r="I13" s="20">
        <v>0.118596606060711</v>
      </c>
      <c r="J13" s="20">
        <v>0.13493591650598899</v>
      </c>
      <c r="K13" s="20">
        <v>0.16083081868577101</v>
      </c>
      <c r="L13" s="20">
        <v>0.220269019613856</v>
      </c>
      <c r="M13" s="20"/>
      <c r="N13" s="20">
        <v>8.8976539168709304E-2</v>
      </c>
      <c r="O13" s="20">
        <v>0.16889501246973301</v>
      </c>
      <c r="P13" s="20">
        <v>0.12890236280867601</v>
      </c>
      <c r="Q13" s="20">
        <v>0.16769381793893701</v>
      </c>
      <c r="R13" s="20"/>
      <c r="S13" s="20">
        <v>0.101034371811662</v>
      </c>
      <c r="T13" s="20">
        <v>0.13105024773263699</v>
      </c>
      <c r="U13" s="20">
        <v>0.152786546392601</v>
      </c>
      <c r="V13" s="20">
        <v>0.17470626805584999</v>
      </c>
      <c r="W13" s="20">
        <v>0.15876059566848699</v>
      </c>
      <c r="X13" s="20">
        <v>0.122126418503472</v>
      </c>
      <c r="Y13" s="20">
        <v>0.116250588506223</v>
      </c>
      <c r="Z13" s="20">
        <v>0.172984513169534</v>
      </c>
      <c r="AA13" s="20">
        <v>0.153705168372259</v>
      </c>
      <c r="AB13" s="20">
        <v>0.13441194135106399</v>
      </c>
      <c r="AC13" s="20">
        <v>0.167023028610645</v>
      </c>
      <c r="AD13" s="20">
        <v>0.142074339823695</v>
      </c>
      <c r="AE13" s="20"/>
      <c r="AF13" s="20">
        <v>0.16149075187345099</v>
      </c>
      <c r="AG13" s="20">
        <v>0.17614928762899601</v>
      </c>
      <c r="AH13" s="20">
        <v>0.15544920307864599</v>
      </c>
      <c r="AI13" s="20">
        <v>0.174124055797653</v>
      </c>
      <c r="AJ13" s="20">
        <v>0.149387191254296</v>
      </c>
      <c r="AK13" s="20">
        <v>0.17738738678999399</v>
      </c>
      <c r="AL13" s="20">
        <v>0.176654187082986</v>
      </c>
      <c r="AM13" s="20">
        <v>0.128966197571969</v>
      </c>
      <c r="AN13" s="20">
        <v>6.6792627547169706E-2</v>
      </c>
      <c r="AO13" s="20">
        <v>9.8154923177796893E-2</v>
      </c>
      <c r="AP13" s="20">
        <v>0.10071308339646</v>
      </c>
      <c r="AQ13" s="20">
        <v>3.4536319042732203E-2</v>
      </c>
      <c r="AR13" s="20">
        <v>8.3884262175234994E-2</v>
      </c>
      <c r="AS13" s="20">
        <v>2.1329798719138201E-2</v>
      </c>
      <c r="AT13" s="20">
        <v>5.2302759124865601E-2</v>
      </c>
      <c r="AU13" s="20">
        <v>5.18749457412798E-2</v>
      </c>
      <c r="AV13" s="20"/>
      <c r="AW13" s="20">
        <v>0.14597957340814699</v>
      </c>
      <c r="AX13" s="20">
        <v>0.129878096742885</v>
      </c>
      <c r="AY13" s="20"/>
      <c r="AZ13" s="20">
        <v>0.155926915306806</v>
      </c>
      <c r="BA13" s="20">
        <v>0.107110109160251</v>
      </c>
      <c r="BB13" s="20" t="s">
        <v>98</v>
      </c>
      <c r="BC13" s="20">
        <v>0.16803850546676399</v>
      </c>
      <c r="BD13" s="20">
        <v>0.14567237075973599</v>
      </c>
      <c r="BE13" s="20">
        <v>0.132559910788108</v>
      </c>
      <c r="BF13" s="20">
        <v>0.184401844400821</v>
      </c>
      <c r="BG13" s="20"/>
      <c r="BH13" s="20">
        <v>0.151988326318413</v>
      </c>
      <c r="BI13" s="20">
        <v>0.117985756244958</v>
      </c>
      <c r="BJ13" s="20">
        <v>0.18028151495869901</v>
      </c>
      <c r="BK13" s="20"/>
      <c r="BL13" s="20">
        <v>0.143401822112868</v>
      </c>
      <c r="BM13" s="20">
        <v>0.117279939749665</v>
      </c>
      <c r="BN13" s="20">
        <v>9.7325728108122803E-2</v>
      </c>
      <c r="BO13" s="20">
        <v>0.19966693245816799</v>
      </c>
      <c r="BP13" s="20">
        <v>0.21567080468326499</v>
      </c>
      <c r="BQ13" s="20"/>
      <c r="BR13" s="20">
        <v>0.110741214907449</v>
      </c>
      <c r="BS13" s="20">
        <v>0.109600663647747</v>
      </c>
      <c r="BT13" s="20">
        <v>0.103959255156151</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BT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248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244</v>
      </c>
      <c r="C9" s="14">
        <v>9.4730197480552406E-2</v>
      </c>
      <c r="D9" s="14">
        <v>0.10280135233368499</v>
      </c>
      <c r="E9" s="14">
        <v>8.7499582156341293E-2</v>
      </c>
      <c r="F9" s="14"/>
      <c r="G9" s="14">
        <v>0.10578927750593201</v>
      </c>
      <c r="H9" s="14">
        <v>0.107920017751452</v>
      </c>
      <c r="I9" s="14">
        <v>9.1449471754180903E-2</v>
      </c>
      <c r="J9" s="14">
        <v>9.6505533058669699E-2</v>
      </c>
      <c r="K9" s="14">
        <v>8.3853659584504706E-2</v>
      </c>
      <c r="L9" s="14">
        <v>8.5132061302552506E-2</v>
      </c>
      <c r="M9" s="14"/>
      <c r="N9" s="14">
        <v>8.8763665082127199E-2</v>
      </c>
      <c r="O9" s="14">
        <v>9.3288108500346897E-2</v>
      </c>
      <c r="P9" s="14">
        <v>9.3112525016322001E-2</v>
      </c>
      <c r="Q9" s="14">
        <v>0.105635745364366</v>
      </c>
      <c r="R9" s="14"/>
      <c r="S9" s="14">
        <v>9.8751264364551894E-2</v>
      </c>
      <c r="T9" s="14">
        <v>7.8940282084110094E-2</v>
      </c>
      <c r="U9" s="14">
        <v>8.2584649815593894E-2</v>
      </c>
      <c r="V9" s="14">
        <v>9.8122421803390397E-2</v>
      </c>
      <c r="W9" s="14">
        <v>6.2435637971265397E-2</v>
      </c>
      <c r="X9" s="14">
        <v>0.111514544254822</v>
      </c>
      <c r="Y9" s="14">
        <v>7.9639875501476304E-2</v>
      </c>
      <c r="Z9" s="14">
        <v>8.7489855930757393E-2</v>
      </c>
      <c r="AA9" s="14">
        <v>0.121365842974999</v>
      </c>
      <c r="AB9" s="14">
        <v>9.1969559279165197E-2</v>
      </c>
      <c r="AC9" s="14">
        <v>0.107921672160479</v>
      </c>
      <c r="AD9" s="14">
        <v>0.130332730934208</v>
      </c>
      <c r="AE9" s="14"/>
      <c r="AF9" s="14">
        <v>0.116086738532302</v>
      </c>
      <c r="AG9" s="14">
        <v>0.10875904350123</v>
      </c>
      <c r="AH9" s="14">
        <v>7.86155493293621E-2</v>
      </c>
      <c r="AI9" s="14">
        <v>7.96373313105109E-2</v>
      </c>
      <c r="AJ9" s="14">
        <v>0.100685466938482</v>
      </c>
      <c r="AK9" s="14">
        <v>6.0302797084692002E-2</v>
      </c>
      <c r="AL9" s="14">
        <v>0.119707463191551</v>
      </c>
      <c r="AM9" s="14">
        <v>0.11554449573869401</v>
      </c>
      <c r="AN9" s="14">
        <v>6.8462051026273396E-2</v>
      </c>
      <c r="AO9" s="14">
        <v>0.17752561215957199</v>
      </c>
      <c r="AP9" s="14">
        <v>8.7202092844519297E-2</v>
      </c>
      <c r="AQ9" s="14">
        <v>8.8492651163345704E-2</v>
      </c>
      <c r="AR9" s="14">
        <v>5.6049743336268401E-2</v>
      </c>
      <c r="AS9" s="14">
        <v>0.114958880002765</v>
      </c>
      <c r="AT9" s="14">
        <v>0.144291628211171</v>
      </c>
      <c r="AU9" s="14">
        <v>0.109082800836531</v>
      </c>
      <c r="AV9" s="14"/>
      <c r="AW9" s="14">
        <v>8.8678486370146095E-2</v>
      </c>
      <c r="AX9" s="14">
        <v>0.102733572195295</v>
      </c>
      <c r="AY9" s="14"/>
      <c r="AZ9" s="14">
        <v>8.9218589138216495E-2</v>
      </c>
      <c r="BA9" s="14">
        <v>9.5171899705576699E-2</v>
      </c>
      <c r="BB9" s="14" t="s">
        <v>98</v>
      </c>
      <c r="BC9" s="14">
        <v>7.6870397753410993E-2</v>
      </c>
      <c r="BD9" s="14">
        <v>0.110466842761012</v>
      </c>
      <c r="BE9" s="14">
        <v>0.100100822327369</v>
      </c>
      <c r="BF9" s="14">
        <v>0.110315783561149</v>
      </c>
      <c r="BG9" s="14"/>
      <c r="BH9" s="14">
        <v>8.9194215754870201E-2</v>
      </c>
      <c r="BI9" s="14">
        <v>0.100037058043642</v>
      </c>
      <c r="BJ9" s="14">
        <v>6.8589192159350901E-2</v>
      </c>
      <c r="BK9" s="14"/>
      <c r="BL9" s="14">
        <v>8.1135433076864202E-2</v>
      </c>
      <c r="BM9" s="14">
        <v>0.117835822781011</v>
      </c>
      <c r="BN9" s="14">
        <v>9.3980673362290906E-2</v>
      </c>
      <c r="BO9" s="14">
        <v>0.13867772868271799</v>
      </c>
      <c r="BP9" s="14">
        <v>4.7344603459671897E-2</v>
      </c>
      <c r="BQ9" s="14"/>
      <c r="BR9" s="14">
        <v>7.7725767183171895E-2</v>
      </c>
      <c r="BS9" s="14">
        <v>0.108431189544382</v>
      </c>
      <c r="BT9" s="14">
        <v>0.10182764718399399</v>
      </c>
    </row>
    <row r="10" spans="2:72" x14ac:dyDescent="0.25">
      <c r="B10" s="15" t="s">
        <v>245</v>
      </c>
      <c r="C10" s="14">
        <v>0.428694939964338</v>
      </c>
      <c r="D10" s="14">
        <v>0.38611362741064897</v>
      </c>
      <c r="E10" s="14">
        <v>0.46936690294661598</v>
      </c>
      <c r="F10" s="14"/>
      <c r="G10" s="14">
        <v>0.50795435638495701</v>
      </c>
      <c r="H10" s="14">
        <v>0.42190795324442598</v>
      </c>
      <c r="I10" s="14">
        <v>0.43357675113341598</v>
      </c>
      <c r="J10" s="14">
        <v>0.44528048225716199</v>
      </c>
      <c r="K10" s="14">
        <v>0.38728043736262102</v>
      </c>
      <c r="L10" s="14">
        <v>0.39135387860363602</v>
      </c>
      <c r="M10" s="14"/>
      <c r="N10" s="14">
        <v>0.440090585881241</v>
      </c>
      <c r="O10" s="14">
        <v>0.42076999943688298</v>
      </c>
      <c r="P10" s="14">
        <v>0.428539555039742</v>
      </c>
      <c r="Q10" s="14">
        <v>0.427276298761185</v>
      </c>
      <c r="R10" s="14"/>
      <c r="S10" s="14">
        <v>0.43561523043547201</v>
      </c>
      <c r="T10" s="14">
        <v>0.43817238988415902</v>
      </c>
      <c r="U10" s="14">
        <v>0.45304260263693202</v>
      </c>
      <c r="V10" s="14">
        <v>0.426504358043509</v>
      </c>
      <c r="W10" s="14">
        <v>0.45419952118823997</v>
      </c>
      <c r="X10" s="14">
        <v>0.50652235444992499</v>
      </c>
      <c r="Y10" s="14">
        <v>0.40988825449623001</v>
      </c>
      <c r="Z10" s="14">
        <v>0.38574349864382701</v>
      </c>
      <c r="AA10" s="14">
        <v>0.37170096596395602</v>
      </c>
      <c r="AB10" s="14">
        <v>0.43141766037170798</v>
      </c>
      <c r="AC10" s="14">
        <v>0.32039186305850997</v>
      </c>
      <c r="AD10" s="14">
        <v>0.49243423355251897</v>
      </c>
      <c r="AE10" s="14"/>
      <c r="AF10" s="14">
        <v>0.38395297475246298</v>
      </c>
      <c r="AG10" s="14">
        <v>0.38217497783645299</v>
      </c>
      <c r="AH10" s="14">
        <v>0.43931927549222899</v>
      </c>
      <c r="AI10" s="14">
        <v>0.398538465660148</v>
      </c>
      <c r="AJ10" s="14">
        <v>0.43630839911790398</v>
      </c>
      <c r="AK10" s="14">
        <v>0.50206604958482803</v>
      </c>
      <c r="AL10" s="14">
        <v>0.43884352278084998</v>
      </c>
      <c r="AM10" s="14">
        <v>0.39234893242996399</v>
      </c>
      <c r="AN10" s="14">
        <v>0.47910442342306298</v>
      </c>
      <c r="AO10" s="14">
        <v>0.35479548792193899</v>
      </c>
      <c r="AP10" s="14">
        <v>0.40471392643297399</v>
      </c>
      <c r="AQ10" s="14">
        <v>0.44354334619047397</v>
      </c>
      <c r="AR10" s="14">
        <v>0.45546465011562298</v>
      </c>
      <c r="AS10" s="14">
        <v>0.37055220481768403</v>
      </c>
      <c r="AT10" s="14">
        <v>0.40253687415681499</v>
      </c>
      <c r="AU10" s="14">
        <v>0.49533294763407698</v>
      </c>
      <c r="AV10" s="14"/>
      <c r="AW10" s="14">
        <v>0.42398777555157002</v>
      </c>
      <c r="AX10" s="14">
        <v>0.43492015461057199</v>
      </c>
      <c r="AY10" s="14"/>
      <c r="AZ10" s="14">
        <v>0.41535761062370002</v>
      </c>
      <c r="BA10" s="14">
        <v>0.413187133221665</v>
      </c>
      <c r="BB10" s="14" t="s">
        <v>98</v>
      </c>
      <c r="BC10" s="14">
        <v>0.485194050643737</v>
      </c>
      <c r="BD10" s="14">
        <v>0.46929520203979502</v>
      </c>
      <c r="BE10" s="14">
        <v>0.445330410069816</v>
      </c>
      <c r="BF10" s="14">
        <v>0.37188016246889599</v>
      </c>
      <c r="BG10" s="14"/>
      <c r="BH10" s="14">
        <v>0.41926915346201099</v>
      </c>
      <c r="BI10" s="14">
        <v>0.43409942525297601</v>
      </c>
      <c r="BJ10" s="14">
        <v>0.43819258765162999</v>
      </c>
      <c r="BK10" s="14"/>
      <c r="BL10" s="14">
        <v>0.438325267983943</v>
      </c>
      <c r="BM10" s="14">
        <v>0.39645986418580798</v>
      </c>
      <c r="BN10" s="14">
        <v>0.457461444579291</v>
      </c>
      <c r="BO10" s="14">
        <v>0.38943474981408899</v>
      </c>
      <c r="BP10" s="14">
        <v>0.48727609556225598</v>
      </c>
      <c r="BQ10" s="14"/>
      <c r="BR10" s="14">
        <v>0.47794454280334597</v>
      </c>
      <c r="BS10" s="14">
        <v>0.429555563400631</v>
      </c>
      <c r="BT10" s="14">
        <v>0.45135366067615401</v>
      </c>
    </row>
    <row r="11" spans="2:72" ht="30" x14ac:dyDescent="0.25">
      <c r="B11" s="15" t="s">
        <v>246</v>
      </c>
      <c r="C11" s="14">
        <v>0.27436695297080999</v>
      </c>
      <c r="D11" s="14">
        <v>0.32512215368319702</v>
      </c>
      <c r="E11" s="14">
        <v>0.225657956157019</v>
      </c>
      <c r="F11" s="14"/>
      <c r="G11" s="14">
        <v>0.244455713766661</v>
      </c>
      <c r="H11" s="14">
        <v>0.28552248086245702</v>
      </c>
      <c r="I11" s="14">
        <v>0.24995064264794101</v>
      </c>
      <c r="J11" s="14">
        <v>0.265259274756594</v>
      </c>
      <c r="K11" s="14">
        <v>0.324512518761783</v>
      </c>
      <c r="L11" s="14">
        <v>0.27903605089301498</v>
      </c>
      <c r="M11" s="14"/>
      <c r="N11" s="14">
        <v>0.31545496078532298</v>
      </c>
      <c r="O11" s="14">
        <v>0.26696748969573397</v>
      </c>
      <c r="P11" s="14">
        <v>0.28778339474763998</v>
      </c>
      <c r="Q11" s="14">
        <v>0.22593323221804601</v>
      </c>
      <c r="R11" s="14"/>
      <c r="S11" s="14">
        <v>0.27743152590741199</v>
      </c>
      <c r="T11" s="14">
        <v>0.28026207605343501</v>
      </c>
      <c r="U11" s="14">
        <v>0.28076935897155503</v>
      </c>
      <c r="V11" s="14">
        <v>0.27561122306906</v>
      </c>
      <c r="W11" s="14">
        <v>0.305934927186926</v>
      </c>
      <c r="X11" s="14">
        <v>0.22612649613585001</v>
      </c>
      <c r="Y11" s="14">
        <v>0.29422028652148602</v>
      </c>
      <c r="Z11" s="14">
        <v>0.31488609148348301</v>
      </c>
      <c r="AA11" s="14">
        <v>0.272049486944276</v>
      </c>
      <c r="AB11" s="14">
        <v>0.249124018390777</v>
      </c>
      <c r="AC11" s="14">
        <v>0.27332829972525502</v>
      </c>
      <c r="AD11" s="14">
        <v>0.26362665982115502</v>
      </c>
      <c r="AE11" s="14"/>
      <c r="AF11" s="14">
        <v>0.38972703458975599</v>
      </c>
      <c r="AG11" s="14">
        <v>0.25705995525775799</v>
      </c>
      <c r="AH11" s="14">
        <v>0.278489352096567</v>
      </c>
      <c r="AI11" s="14">
        <v>0.26521777749917902</v>
      </c>
      <c r="AJ11" s="14">
        <v>0.23494903522395499</v>
      </c>
      <c r="AK11" s="14">
        <v>0.26420511373780198</v>
      </c>
      <c r="AL11" s="14">
        <v>0.25460286060621201</v>
      </c>
      <c r="AM11" s="14">
        <v>0.29691713328223501</v>
      </c>
      <c r="AN11" s="14">
        <v>0.301931823897723</v>
      </c>
      <c r="AO11" s="14">
        <v>0.257288175264485</v>
      </c>
      <c r="AP11" s="14">
        <v>0.30856517463461097</v>
      </c>
      <c r="AQ11" s="14">
        <v>0.26972284975320598</v>
      </c>
      <c r="AR11" s="14">
        <v>0.38604695670612399</v>
      </c>
      <c r="AS11" s="14">
        <v>0.466256718681891</v>
      </c>
      <c r="AT11" s="14">
        <v>0.22503110123575801</v>
      </c>
      <c r="AU11" s="14">
        <v>0.269415073079809</v>
      </c>
      <c r="AV11" s="14"/>
      <c r="AW11" s="14">
        <v>0.27642622381114001</v>
      </c>
      <c r="AX11" s="14">
        <v>0.271643571785948</v>
      </c>
      <c r="AY11" s="14"/>
      <c r="AZ11" s="14">
        <v>0.28308995427036798</v>
      </c>
      <c r="BA11" s="14">
        <v>0.28985715586641198</v>
      </c>
      <c r="BB11" s="14" t="s">
        <v>98</v>
      </c>
      <c r="BC11" s="14">
        <v>0.21510240672018899</v>
      </c>
      <c r="BD11" s="14">
        <v>0.253670218987809</v>
      </c>
      <c r="BE11" s="14">
        <v>0.25860393303033302</v>
      </c>
      <c r="BF11" s="14">
        <v>0.27813889076815401</v>
      </c>
      <c r="BG11" s="14"/>
      <c r="BH11" s="14">
        <v>0.28053968427562898</v>
      </c>
      <c r="BI11" s="14">
        <v>0.29186752125510101</v>
      </c>
      <c r="BJ11" s="14">
        <v>0.21406658058087899</v>
      </c>
      <c r="BK11" s="14"/>
      <c r="BL11" s="14">
        <v>0.28331262198291501</v>
      </c>
      <c r="BM11" s="14">
        <v>0.288546229458228</v>
      </c>
      <c r="BN11" s="14">
        <v>0.289283274476696</v>
      </c>
      <c r="BO11" s="14">
        <v>0.31946058873283101</v>
      </c>
      <c r="BP11" s="14">
        <v>0.21952966888451</v>
      </c>
      <c r="BQ11" s="14"/>
      <c r="BR11" s="14">
        <v>0.27193871015753601</v>
      </c>
      <c r="BS11" s="14">
        <v>0.29937296213655801</v>
      </c>
      <c r="BT11" s="14">
        <v>0.28522434942455399</v>
      </c>
    </row>
    <row r="12" spans="2:72" x14ac:dyDescent="0.25">
      <c r="B12" s="15" t="s">
        <v>247</v>
      </c>
      <c r="C12" s="14">
        <v>5.3446882025004999E-2</v>
      </c>
      <c r="D12" s="14">
        <v>7.9907322405058406E-2</v>
      </c>
      <c r="E12" s="14">
        <v>2.7007896725230799E-2</v>
      </c>
      <c r="F12" s="14"/>
      <c r="G12" s="14">
        <v>2.9935502102909201E-2</v>
      </c>
      <c r="H12" s="14">
        <v>6.6195296573425294E-2</v>
      </c>
      <c r="I12" s="14">
        <v>6.18144210917645E-2</v>
      </c>
      <c r="J12" s="14">
        <v>4.46951413009639E-2</v>
      </c>
      <c r="K12" s="14">
        <v>6.1720011878302797E-2</v>
      </c>
      <c r="L12" s="14">
        <v>5.3614747977838502E-2</v>
      </c>
      <c r="M12" s="14"/>
      <c r="N12" s="14">
        <v>6.2166558707398199E-2</v>
      </c>
      <c r="O12" s="14">
        <v>4.6298517677082103E-2</v>
      </c>
      <c r="P12" s="14">
        <v>6.4637885145150203E-2</v>
      </c>
      <c r="Q12" s="14">
        <v>3.6946726201724699E-2</v>
      </c>
      <c r="R12" s="14"/>
      <c r="S12" s="14">
        <v>7.3059237152357306E-2</v>
      </c>
      <c r="T12" s="14">
        <v>6.1555793604477098E-2</v>
      </c>
      <c r="U12" s="14">
        <v>3.7109552599265898E-2</v>
      </c>
      <c r="V12" s="14">
        <v>5.8394440611652797E-2</v>
      </c>
      <c r="W12" s="14">
        <v>3.4814751043787499E-2</v>
      </c>
      <c r="X12" s="14">
        <v>4.4848333163402601E-2</v>
      </c>
      <c r="Y12" s="14">
        <v>3.3515195772505002E-2</v>
      </c>
      <c r="Z12" s="14">
        <v>2.8347745040997401E-2</v>
      </c>
      <c r="AA12" s="14">
        <v>5.6923602123667899E-2</v>
      </c>
      <c r="AB12" s="14">
        <v>6.8861330421984404E-2</v>
      </c>
      <c r="AC12" s="14">
        <v>8.4613588868878403E-2</v>
      </c>
      <c r="AD12" s="14">
        <v>0</v>
      </c>
      <c r="AE12" s="14"/>
      <c r="AF12" s="14">
        <v>0</v>
      </c>
      <c r="AG12" s="14">
        <v>3.5776742662333001E-2</v>
      </c>
      <c r="AH12" s="14">
        <v>2.98326009401647E-2</v>
      </c>
      <c r="AI12" s="14">
        <v>6.9247368869683606E-2</v>
      </c>
      <c r="AJ12" s="14">
        <v>4.5245951268116202E-2</v>
      </c>
      <c r="AK12" s="14">
        <v>3.2073196630847303E-2</v>
      </c>
      <c r="AL12" s="14">
        <v>8.5677075802189306E-2</v>
      </c>
      <c r="AM12" s="14">
        <v>5.6798691743744703E-2</v>
      </c>
      <c r="AN12" s="14">
        <v>2.9562607585146401E-2</v>
      </c>
      <c r="AO12" s="14">
        <v>7.2885692525739398E-2</v>
      </c>
      <c r="AP12" s="14">
        <v>8.1149956638744303E-2</v>
      </c>
      <c r="AQ12" s="14">
        <v>8.2370450977024598E-2</v>
      </c>
      <c r="AR12" s="14">
        <v>4.1981979806423299E-2</v>
      </c>
      <c r="AS12" s="14">
        <v>4.82321964976598E-2</v>
      </c>
      <c r="AT12" s="14">
        <v>0.13590720907100701</v>
      </c>
      <c r="AU12" s="14">
        <v>4.38697397966143E-2</v>
      </c>
      <c r="AV12" s="14"/>
      <c r="AW12" s="14">
        <v>5.7824388523531403E-2</v>
      </c>
      <c r="AX12" s="14">
        <v>4.7657639249737399E-2</v>
      </c>
      <c r="AY12" s="14"/>
      <c r="AZ12" s="14">
        <v>6.5334782720773699E-2</v>
      </c>
      <c r="BA12" s="14">
        <v>6.0188544606254397E-2</v>
      </c>
      <c r="BB12" s="14" t="s">
        <v>98</v>
      </c>
      <c r="BC12" s="14">
        <v>1.44755102910881E-2</v>
      </c>
      <c r="BD12" s="14">
        <v>3.3812839559337303E-2</v>
      </c>
      <c r="BE12" s="14">
        <v>4.8736893738858603E-2</v>
      </c>
      <c r="BF12" s="14">
        <v>4.0128352845623702E-2</v>
      </c>
      <c r="BG12" s="14"/>
      <c r="BH12" s="14">
        <v>7.00312114544729E-2</v>
      </c>
      <c r="BI12" s="14">
        <v>4.7489147075001098E-2</v>
      </c>
      <c r="BJ12" s="14">
        <v>3.9531760335731102E-2</v>
      </c>
      <c r="BK12" s="14"/>
      <c r="BL12" s="14">
        <v>6.5523867461454402E-2</v>
      </c>
      <c r="BM12" s="14">
        <v>5.78271986673939E-2</v>
      </c>
      <c r="BN12" s="14">
        <v>6.2442282968254298E-2</v>
      </c>
      <c r="BO12" s="14">
        <v>0.107967656723909</v>
      </c>
      <c r="BP12" s="14">
        <v>2.0598974656564701E-2</v>
      </c>
      <c r="BQ12" s="14"/>
      <c r="BR12" s="14">
        <v>5.9445443367997702E-2</v>
      </c>
      <c r="BS12" s="14">
        <v>4.8997424218881203E-2</v>
      </c>
      <c r="BT12" s="14">
        <v>7.7695531829068507E-2</v>
      </c>
    </row>
    <row r="13" spans="2:72" x14ac:dyDescent="0.25">
      <c r="B13" s="15" t="s">
        <v>92</v>
      </c>
      <c r="C13" s="20">
        <v>0.14876102755929399</v>
      </c>
      <c r="D13" s="20">
        <v>0.10605554416741</v>
      </c>
      <c r="E13" s="20">
        <v>0.19046766201479301</v>
      </c>
      <c r="F13" s="20"/>
      <c r="G13" s="20">
        <v>0.11186515023954</v>
      </c>
      <c r="H13" s="20">
        <v>0.11845425156823899</v>
      </c>
      <c r="I13" s="20">
        <v>0.16320871337269799</v>
      </c>
      <c r="J13" s="20">
        <v>0.14825956862661099</v>
      </c>
      <c r="K13" s="20">
        <v>0.14263337241278901</v>
      </c>
      <c r="L13" s="20">
        <v>0.19086326122295899</v>
      </c>
      <c r="M13" s="20"/>
      <c r="N13" s="20">
        <v>9.3524229543910695E-2</v>
      </c>
      <c r="O13" s="20">
        <v>0.17267588468995301</v>
      </c>
      <c r="P13" s="20">
        <v>0.12592664005114501</v>
      </c>
      <c r="Q13" s="20">
        <v>0.20420799745467799</v>
      </c>
      <c r="R13" s="20"/>
      <c r="S13" s="20">
        <v>0.11514274214020601</v>
      </c>
      <c r="T13" s="20">
        <v>0.14106945837381901</v>
      </c>
      <c r="U13" s="20">
        <v>0.146493835976652</v>
      </c>
      <c r="V13" s="20">
        <v>0.141367556472388</v>
      </c>
      <c r="W13" s="20">
        <v>0.14261516260978199</v>
      </c>
      <c r="X13" s="20">
        <v>0.110988271995999</v>
      </c>
      <c r="Y13" s="20">
        <v>0.182736387708303</v>
      </c>
      <c r="Z13" s="20">
        <v>0.18353280890093501</v>
      </c>
      <c r="AA13" s="20">
        <v>0.177960101993101</v>
      </c>
      <c r="AB13" s="20">
        <v>0.15862743153636499</v>
      </c>
      <c r="AC13" s="20">
        <v>0.213744576186878</v>
      </c>
      <c r="AD13" s="20">
        <v>0.113606375692118</v>
      </c>
      <c r="AE13" s="20"/>
      <c r="AF13" s="20">
        <v>0.11023325212547901</v>
      </c>
      <c r="AG13" s="20">
        <v>0.216229280742226</v>
      </c>
      <c r="AH13" s="20">
        <v>0.17374322214167701</v>
      </c>
      <c r="AI13" s="20">
        <v>0.187359056660479</v>
      </c>
      <c r="AJ13" s="20">
        <v>0.182811147451543</v>
      </c>
      <c r="AK13" s="20">
        <v>0.14135284296183001</v>
      </c>
      <c r="AL13" s="20">
        <v>0.101169077619197</v>
      </c>
      <c r="AM13" s="20">
        <v>0.13839074680536301</v>
      </c>
      <c r="AN13" s="20">
        <v>0.120939094067794</v>
      </c>
      <c r="AO13" s="20">
        <v>0.13750503212826501</v>
      </c>
      <c r="AP13" s="20">
        <v>0.11836884944915101</v>
      </c>
      <c r="AQ13" s="20">
        <v>0.115870701915949</v>
      </c>
      <c r="AR13" s="20">
        <v>6.0456670035561301E-2</v>
      </c>
      <c r="AS13" s="20">
        <v>0</v>
      </c>
      <c r="AT13" s="20">
        <v>9.2233187325249197E-2</v>
      </c>
      <c r="AU13" s="20">
        <v>8.2299438652968598E-2</v>
      </c>
      <c r="AV13" s="20"/>
      <c r="AW13" s="20">
        <v>0.15308312574361199</v>
      </c>
      <c r="AX13" s="20">
        <v>0.14304506215844801</v>
      </c>
      <c r="AY13" s="20"/>
      <c r="AZ13" s="20">
        <v>0.14699906324694201</v>
      </c>
      <c r="BA13" s="20">
        <v>0.141595266600091</v>
      </c>
      <c r="BB13" s="20" t="s">
        <v>98</v>
      </c>
      <c r="BC13" s="20">
        <v>0.208357634591575</v>
      </c>
      <c r="BD13" s="20">
        <v>0.13275489665204701</v>
      </c>
      <c r="BE13" s="20">
        <v>0.147227940833624</v>
      </c>
      <c r="BF13" s="20">
        <v>0.19953681035617801</v>
      </c>
      <c r="BG13" s="20"/>
      <c r="BH13" s="20">
        <v>0.14096573505301699</v>
      </c>
      <c r="BI13" s="20">
        <v>0.12650684837328</v>
      </c>
      <c r="BJ13" s="20">
        <v>0.23961987927240799</v>
      </c>
      <c r="BK13" s="20"/>
      <c r="BL13" s="20">
        <v>0.13170280949482299</v>
      </c>
      <c r="BM13" s="20">
        <v>0.13933088490755799</v>
      </c>
      <c r="BN13" s="20">
        <v>9.6832324613467594E-2</v>
      </c>
      <c r="BO13" s="20">
        <v>4.4459276046453E-2</v>
      </c>
      <c r="BP13" s="20">
        <v>0.22525065743699699</v>
      </c>
      <c r="BQ13" s="20"/>
      <c r="BR13" s="20">
        <v>0.112945536487948</v>
      </c>
      <c r="BS13" s="20">
        <v>0.113642860699548</v>
      </c>
      <c r="BT13" s="20">
        <v>8.38988108862289E-2</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BT22"/>
  <sheetViews>
    <sheetView showGridLines="0" workbookViewId="0">
      <pane xSplit="2" topLeftCell="D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249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125</v>
      </c>
      <c r="C9" s="14">
        <v>0.124714589767566</v>
      </c>
      <c r="D9" s="14">
        <v>0.171121883623676</v>
      </c>
      <c r="E9" s="14">
        <v>8.0226507735027694E-2</v>
      </c>
      <c r="F9" s="14"/>
      <c r="G9" s="14">
        <v>9.7029546202202693E-2</v>
      </c>
      <c r="H9" s="14">
        <v>0.12829436344520201</v>
      </c>
      <c r="I9" s="14">
        <v>0.131739137260763</v>
      </c>
      <c r="J9" s="14">
        <v>0.13983981644653401</v>
      </c>
      <c r="K9" s="14">
        <v>0.12285996550775</v>
      </c>
      <c r="L9" s="14">
        <v>0.12362796771396301</v>
      </c>
      <c r="M9" s="14"/>
      <c r="N9" s="14">
        <v>0.14698756883028399</v>
      </c>
      <c r="O9" s="14">
        <v>0.110572845661909</v>
      </c>
      <c r="P9" s="14">
        <v>0.12601773482086601</v>
      </c>
      <c r="Q9" s="14">
        <v>0.116172268023923</v>
      </c>
      <c r="R9" s="14"/>
      <c r="S9" s="14">
        <v>0.13571848284775601</v>
      </c>
      <c r="T9" s="14">
        <v>0.119553733419389</v>
      </c>
      <c r="U9" s="14">
        <v>0.136967420678829</v>
      </c>
      <c r="V9" s="14">
        <v>0.103812084648926</v>
      </c>
      <c r="W9" s="14">
        <v>0.13587167943933601</v>
      </c>
      <c r="X9" s="14">
        <v>0.113957404735802</v>
      </c>
      <c r="Y9" s="14">
        <v>0.123304687100821</v>
      </c>
      <c r="Z9" s="14">
        <v>0.14406406194451499</v>
      </c>
      <c r="AA9" s="14">
        <v>0.110265745321997</v>
      </c>
      <c r="AB9" s="14">
        <v>0.160809104940182</v>
      </c>
      <c r="AC9" s="14">
        <v>9.4165041295241697E-2</v>
      </c>
      <c r="AD9" s="14">
        <v>0.105466575801709</v>
      </c>
      <c r="AE9" s="14"/>
      <c r="AF9" s="14">
        <v>4.62240097986127E-2</v>
      </c>
      <c r="AG9" s="14">
        <v>9.5783977675601095E-2</v>
      </c>
      <c r="AH9" s="14">
        <v>8.3470770772162098E-2</v>
      </c>
      <c r="AI9" s="14">
        <v>0.16262577027035599</v>
      </c>
      <c r="AJ9" s="14">
        <v>0.106943218665413</v>
      </c>
      <c r="AK9" s="14">
        <v>0.120552131798701</v>
      </c>
      <c r="AL9" s="14">
        <v>0.15409760832465899</v>
      </c>
      <c r="AM9" s="14">
        <v>0.14158090916666599</v>
      </c>
      <c r="AN9" s="14">
        <v>0.147220473123957</v>
      </c>
      <c r="AO9" s="14">
        <v>0.114476485154343</v>
      </c>
      <c r="AP9" s="14">
        <v>0.121351848483713</v>
      </c>
      <c r="AQ9" s="14">
        <v>0.11938240685899</v>
      </c>
      <c r="AR9" s="14">
        <v>0.12727190632534699</v>
      </c>
      <c r="AS9" s="14">
        <v>0.14253246467098701</v>
      </c>
      <c r="AT9" s="14">
        <v>0.27819741849998902</v>
      </c>
      <c r="AU9" s="14">
        <v>0.178526215080998</v>
      </c>
      <c r="AV9" s="14"/>
      <c r="AW9" s="14">
        <v>0.12461379932205301</v>
      </c>
      <c r="AX9" s="14">
        <v>0.124847884911433</v>
      </c>
      <c r="AY9" s="14"/>
      <c r="AZ9" s="14">
        <v>0.13273017165926701</v>
      </c>
      <c r="BA9" s="14">
        <v>0.12496487979854699</v>
      </c>
      <c r="BB9" s="14" t="s">
        <v>98</v>
      </c>
      <c r="BC9" s="14">
        <v>6.8411417491009194E-2</v>
      </c>
      <c r="BD9" s="14">
        <v>0.14935351520982901</v>
      </c>
      <c r="BE9" s="14">
        <v>0.119833616675564</v>
      </c>
      <c r="BF9" s="14">
        <v>0.118072745727412</v>
      </c>
      <c r="BG9" s="14"/>
      <c r="BH9" s="14">
        <v>0.136887472264479</v>
      </c>
      <c r="BI9" s="14">
        <v>0.13098356786154</v>
      </c>
      <c r="BJ9" s="14">
        <v>9.4645900443203396E-2</v>
      </c>
      <c r="BK9" s="14"/>
      <c r="BL9" s="14">
        <v>0.110377099174319</v>
      </c>
      <c r="BM9" s="14">
        <v>0.13001284353402001</v>
      </c>
      <c r="BN9" s="14">
        <v>0.16742909422497701</v>
      </c>
      <c r="BO9" s="14">
        <v>0.18120439501645699</v>
      </c>
      <c r="BP9" s="14">
        <v>9.8529284032873504E-2</v>
      </c>
      <c r="BQ9" s="14"/>
      <c r="BR9" s="14">
        <v>0.101204275344233</v>
      </c>
      <c r="BS9" s="14">
        <v>0.130676860550513</v>
      </c>
      <c r="BT9" s="14">
        <v>0.17712949895661001</v>
      </c>
    </row>
    <row r="10" spans="2:72" x14ac:dyDescent="0.25">
      <c r="B10" s="15" t="s">
        <v>126</v>
      </c>
      <c r="C10" s="14">
        <v>0.42013865426484298</v>
      </c>
      <c r="D10" s="14">
        <v>0.42054752174582699</v>
      </c>
      <c r="E10" s="14">
        <v>0.41666628997886601</v>
      </c>
      <c r="F10" s="14"/>
      <c r="G10" s="14">
        <v>0.45453816971090699</v>
      </c>
      <c r="H10" s="14">
        <v>0.39980911210736497</v>
      </c>
      <c r="I10" s="14">
        <v>0.42871657385009598</v>
      </c>
      <c r="J10" s="14">
        <v>0.39959769536657103</v>
      </c>
      <c r="K10" s="14">
        <v>0.44457523255550302</v>
      </c>
      <c r="L10" s="14">
        <v>0.40684796747136098</v>
      </c>
      <c r="M10" s="14"/>
      <c r="N10" s="14">
        <v>0.48085999583184602</v>
      </c>
      <c r="O10" s="14">
        <v>0.41560660596318399</v>
      </c>
      <c r="P10" s="14">
        <v>0.41697844321219901</v>
      </c>
      <c r="Q10" s="14">
        <v>0.36206862468561302</v>
      </c>
      <c r="R10" s="14"/>
      <c r="S10" s="14">
        <v>0.45120178772345099</v>
      </c>
      <c r="T10" s="14">
        <v>0.42717738817955703</v>
      </c>
      <c r="U10" s="14">
        <v>0.41804075134054802</v>
      </c>
      <c r="V10" s="14">
        <v>0.38689697389914302</v>
      </c>
      <c r="W10" s="14">
        <v>0.44831156160552199</v>
      </c>
      <c r="X10" s="14">
        <v>0.42343292802670401</v>
      </c>
      <c r="Y10" s="14">
        <v>0.45980613511972002</v>
      </c>
      <c r="Z10" s="14">
        <v>0.38306766885391402</v>
      </c>
      <c r="AA10" s="14">
        <v>0.41506377419385199</v>
      </c>
      <c r="AB10" s="14">
        <v>0.35440216441243699</v>
      </c>
      <c r="AC10" s="14">
        <v>0.428236310959065</v>
      </c>
      <c r="AD10" s="14">
        <v>0.41971796547824602</v>
      </c>
      <c r="AE10" s="14"/>
      <c r="AF10" s="14">
        <v>0.24728615103847901</v>
      </c>
      <c r="AG10" s="14">
        <v>0.33250465463916501</v>
      </c>
      <c r="AH10" s="14">
        <v>0.468768175040785</v>
      </c>
      <c r="AI10" s="14">
        <v>0.41458016418538302</v>
      </c>
      <c r="AJ10" s="14">
        <v>0.38877499731902398</v>
      </c>
      <c r="AK10" s="14">
        <v>0.43118926377567601</v>
      </c>
      <c r="AL10" s="14">
        <v>0.409759941401724</v>
      </c>
      <c r="AM10" s="14">
        <v>0.40645551173928401</v>
      </c>
      <c r="AN10" s="14">
        <v>0.45799116380566501</v>
      </c>
      <c r="AO10" s="14">
        <v>0.468475245336124</v>
      </c>
      <c r="AP10" s="14">
        <v>0.438901227300668</v>
      </c>
      <c r="AQ10" s="14">
        <v>0.43922022546399497</v>
      </c>
      <c r="AR10" s="14">
        <v>0.48310893855584802</v>
      </c>
      <c r="AS10" s="14">
        <v>0.56827982025370605</v>
      </c>
      <c r="AT10" s="14">
        <v>0.44398301790502698</v>
      </c>
      <c r="AU10" s="14">
        <v>0.45053637309468603</v>
      </c>
      <c r="AV10" s="14"/>
      <c r="AW10" s="14">
        <v>0.426669748693773</v>
      </c>
      <c r="AX10" s="14">
        <v>0.41150129615926301</v>
      </c>
      <c r="AY10" s="14"/>
      <c r="AZ10" s="14">
        <v>0.41863593575821201</v>
      </c>
      <c r="BA10" s="14">
        <v>0.43112254039481401</v>
      </c>
      <c r="BB10" s="14" t="s">
        <v>98</v>
      </c>
      <c r="BC10" s="14">
        <v>0.402908797309872</v>
      </c>
      <c r="BD10" s="14">
        <v>0.43670522113076699</v>
      </c>
      <c r="BE10" s="14">
        <v>0.42127940648248702</v>
      </c>
      <c r="BF10" s="14">
        <v>0.27160684757668802</v>
      </c>
      <c r="BG10" s="14"/>
      <c r="BH10" s="14">
        <v>0.39553192859018399</v>
      </c>
      <c r="BI10" s="14">
        <v>0.46366597927619202</v>
      </c>
      <c r="BJ10" s="14">
        <v>0.37789421379714599</v>
      </c>
      <c r="BK10" s="14"/>
      <c r="BL10" s="14">
        <v>0.43547535454170599</v>
      </c>
      <c r="BM10" s="14">
        <v>0.447116876582422</v>
      </c>
      <c r="BN10" s="14">
        <v>0.48483051522474802</v>
      </c>
      <c r="BO10" s="14">
        <v>0.42178397687089703</v>
      </c>
      <c r="BP10" s="14">
        <v>0.33405543599412102</v>
      </c>
      <c r="BQ10" s="14"/>
      <c r="BR10" s="14">
        <v>0.453958185307621</v>
      </c>
      <c r="BS10" s="14">
        <v>0.45594039568586098</v>
      </c>
      <c r="BT10" s="14">
        <v>0.47679491452845002</v>
      </c>
    </row>
    <row r="11" spans="2:72" ht="30" x14ac:dyDescent="0.25">
      <c r="B11" s="15" t="s">
        <v>127</v>
      </c>
      <c r="C11" s="14">
        <v>0.26462255698166498</v>
      </c>
      <c r="D11" s="14">
        <v>0.252828435318385</v>
      </c>
      <c r="E11" s="14">
        <v>0.27798477667018401</v>
      </c>
      <c r="F11" s="14"/>
      <c r="G11" s="14">
        <v>0.25240145830907201</v>
      </c>
      <c r="H11" s="14">
        <v>0.278620396749794</v>
      </c>
      <c r="I11" s="14">
        <v>0.23085345394355899</v>
      </c>
      <c r="J11" s="14">
        <v>0.26733707977882798</v>
      </c>
      <c r="K11" s="14">
        <v>0.25345359380920801</v>
      </c>
      <c r="L11" s="14">
        <v>0.29426885347944798</v>
      </c>
      <c r="M11" s="14"/>
      <c r="N11" s="14">
        <v>0.24528309442184301</v>
      </c>
      <c r="O11" s="14">
        <v>0.26593413084509299</v>
      </c>
      <c r="P11" s="14">
        <v>0.26719561340284997</v>
      </c>
      <c r="Q11" s="14">
        <v>0.28440441599053101</v>
      </c>
      <c r="R11" s="14"/>
      <c r="S11" s="14">
        <v>0.24764978813579699</v>
      </c>
      <c r="T11" s="14">
        <v>0.28140356300795699</v>
      </c>
      <c r="U11" s="14">
        <v>0.25366354679305397</v>
      </c>
      <c r="V11" s="14">
        <v>0.29292570620517699</v>
      </c>
      <c r="W11" s="14">
        <v>0.22869270535906799</v>
      </c>
      <c r="X11" s="14">
        <v>0.22870944737568999</v>
      </c>
      <c r="Y11" s="14">
        <v>0.28672706234905598</v>
      </c>
      <c r="Z11" s="14">
        <v>0.26848680209854497</v>
      </c>
      <c r="AA11" s="14">
        <v>0.278397567803637</v>
      </c>
      <c r="AB11" s="14">
        <v>0.27660995067162097</v>
      </c>
      <c r="AC11" s="14">
        <v>0.26577928736079298</v>
      </c>
      <c r="AD11" s="14">
        <v>0.254508790896741</v>
      </c>
      <c r="AE11" s="14"/>
      <c r="AF11" s="14">
        <v>0.47665516592768098</v>
      </c>
      <c r="AG11" s="14">
        <v>0.32545679274432598</v>
      </c>
      <c r="AH11" s="14">
        <v>0.26821911549313299</v>
      </c>
      <c r="AI11" s="14">
        <v>0.19428856899774199</v>
      </c>
      <c r="AJ11" s="14">
        <v>0.29640311244883999</v>
      </c>
      <c r="AK11" s="14">
        <v>0.26664998332744899</v>
      </c>
      <c r="AL11" s="14">
        <v>0.24653969064655701</v>
      </c>
      <c r="AM11" s="14">
        <v>0.274521145006975</v>
      </c>
      <c r="AN11" s="14">
        <v>0.241729991825682</v>
      </c>
      <c r="AO11" s="14">
        <v>0.272146929496418</v>
      </c>
      <c r="AP11" s="14">
        <v>0.29387564100943497</v>
      </c>
      <c r="AQ11" s="14">
        <v>0.23206962016871599</v>
      </c>
      <c r="AR11" s="14">
        <v>0.214575861455026</v>
      </c>
      <c r="AS11" s="14">
        <v>0.16148415241674299</v>
      </c>
      <c r="AT11" s="14">
        <v>0.252138937349495</v>
      </c>
      <c r="AU11" s="14">
        <v>0.22973464247668299</v>
      </c>
      <c r="AV11" s="14"/>
      <c r="AW11" s="14">
        <v>0.26637600994310601</v>
      </c>
      <c r="AX11" s="14">
        <v>0.26230361927312801</v>
      </c>
      <c r="AY11" s="14"/>
      <c r="AZ11" s="14">
        <v>0.27058147051860998</v>
      </c>
      <c r="BA11" s="14">
        <v>0.25385325392403202</v>
      </c>
      <c r="BB11" s="14" t="s">
        <v>98</v>
      </c>
      <c r="BC11" s="14">
        <v>0.32823633266579999</v>
      </c>
      <c r="BD11" s="14">
        <v>0.24696887679493201</v>
      </c>
      <c r="BE11" s="14">
        <v>0.24696684637152799</v>
      </c>
      <c r="BF11" s="14">
        <v>0.30543836357356102</v>
      </c>
      <c r="BG11" s="14"/>
      <c r="BH11" s="14">
        <v>0.27153879128791403</v>
      </c>
      <c r="BI11" s="14">
        <v>0.24643868283432199</v>
      </c>
      <c r="BJ11" s="14">
        <v>0.27731178788833999</v>
      </c>
      <c r="BK11" s="14"/>
      <c r="BL11" s="14">
        <v>0.27534165643161901</v>
      </c>
      <c r="BM11" s="14">
        <v>0.25761697821386298</v>
      </c>
      <c r="BN11" s="14">
        <v>0.226071173010464</v>
      </c>
      <c r="BO11" s="14">
        <v>0.216601087559498</v>
      </c>
      <c r="BP11" s="14">
        <v>0.29004139459442002</v>
      </c>
      <c r="BQ11" s="14"/>
      <c r="BR11" s="14">
        <v>0.28592561709607001</v>
      </c>
      <c r="BS11" s="14">
        <v>0.25221210789913201</v>
      </c>
      <c r="BT11" s="14">
        <v>0.26510336584723998</v>
      </c>
    </row>
    <row r="12" spans="2:72" x14ac:dyDescent="0.25">
      <c r="B12" s="15" t="s">
        <v>128</v>
      </c>
      <c r="C12" s="14">
        <v>5.7982774971769097E-2</v>
      </c>
      <c r="D12" s="14">
        <v>5.4846236997846499E-2</v>
      </c>
      <c r="E12" s="14">
        <v>6.1450364351148597E-2</v>
      </c>
      <c r="F12" s="14"/>
      <c r="G12" s="14">
        <v>6.8227176546033802E-2</v>
      </c>
      <c r="H12" s="14">
        <v>5.2667699322691199E-2</v>
      </c>
      <c r="I12" s="14">
        <v>4.9517377062368403E-2</v>
      </c>
      <c r="J12" s="14">
        <v>5.6499594155284501E-2</v>
      </c>
      <c r="K12" s="14">
        <v>6.6533676942577502E-2</v>
      </c>
      <c r="L12" s="14">
        <v>5.7787932724494701E-2</v>
      </c>
      <c r="M12" s="14"/>
      <c r="N12" s="14">
        <v>4.6974880892351703E-2</v>
      </c>
      <c r="O12" s="14">
        <v>5.6564873678395598E-2</v>
      </c>
      <c r="P12" s="14">
        <v>7.3684275535691707E-2</v>
      </c>
      <c r="Q12" s="14">
        <v>5.6468771990728701E-2</v>
      </c>
      <c r="R12" s="14"/>
      <c r="S12" s="14">
        <v>4.7464679355775301E-2</v>
      </c>
      <c r="T12" s="14">
        <v>5.2989188089968803E-2</v>
      </c>
      <c r="U12" s="14">
        <v>7.5932746098942697E-2</v>
      </c>
      <c r="V12" s="14">
        <v>6.2279099820619903E-2</v>
      </c>
      <c r="W12" s="14">
        <v>5.8437882779350303E-2</v>
      </c>
      <c r="X12" s="14">
        <v>7.0849452644577995E-2</v>
      </c>
      <c r="Y12" s="14">
        <v>2.8091751475697601E-2</v>
      </c>
      <c r="Z12" s="14">
        <v>6.1236133372526397E-2</v>
      </c>
      <c r="AA12" s="14">
        <v>7.3746344817776199E-2</v>
      </c>
      <c r="AB12" s="14">
        <v>5.1054591624259002E-2</v>
      </c>
      <c r="AC12" s="14">
        <v>4.0533393442440099E-2</v>
      </c>
      <c r="AD12" s="14">
        <v>9.5997063535381205E-2</v>
      </c>
      <c r="AE12" s="14"/>
      <c r="AF12" s="14">
        <v>6.8343921361776E-2</v>
      </c>
      <c r="AG12" s="14">
        <v>6.5484371051659496E-2</v>
      </c>
      <c r="AH12" s="14">
        <v>2.7072644696079302E-2</v>
      </c>
      <c r="AI12" s="14">
        <v>7.4203484190176097E-2</v>
      </c>
      <c r="AJ12" s="14">
        <v>4.9461571961058499E-2</v>
      </c>
      <c r="AK12" s="14">
        <v>5.2170275803766403E-2</v>
      </c>
      <c r="AL12" s="14">
        <v>5.8736578975471597E-2</v>
      </c>
      <c r="AM12" s="14">
        <v>4.1003077363831797E-2</v>
      </c>
      <c r="AN12" s="14">
        <v>6.4003617094066503E-2</v>
      </c>
      <c r="AO12" s="14">
        <v>3.9735687871098997E-2</v>
      </c>
      <c r="AP12" s="14">
        <v>5.5363156831926198E-2</v>
      </c>
      <c r="AQ12" s="14">
        <v>0.122375119967419</v>
      </c>
      <c r="AR12" s="14">
        <v>8.5953405065737301E-2</v>
      </c>
      <c r="AS12" s="14">
        <v>3.9800854578600803E-2</v>
      </c>
      <c r="AT12" s="14">
        <v>2.5680626245488399E-2</v>
      </c>
      <c r="AU12" s="14">
        <v>4.1743603781073002E-2</v>
      </c>
      <c r="AV12" s="14"/>
      <c r="AW12" s="14">
        <v>5.6960076266283501E-2</v>
      </c>
      <c r="AX12" s="14">
        <v>5.9335291774200202E-2</v>
      </c>
      <c r="AY12" s="14"/>
      <c r="AZ12" s="14">
        <v>5.6118717667932E-2</v>
      </c>
      <c r="BA12" s="14">
        <v>6.5590415627481705E-2</v>
      </c>
      <c r="BB12" s="14" t="s">
        <v>98</v>
      </c>
      <c r="BC12" s="14">
        <v>8.1952537345029094E-2</v>
      </c>
      <c r="BD12" s="14">
        <v>4.9102968594349601E-2</v>
      </c>
      <c r="BE12" s="14">
        <v>5.3895670848500499E-2</v>
      </c>
      <c r="BF12" s="14">
        <v>1.58890721634391E-2</v>
      </c>
      <c r="BG12" s="14"/>
      <c r="BH12" s="14">
        <v>7.3503445846868007E-2</v>
      </c>
      <c r="BI12" s="14">
        <v>4.2190055481135497E-2</v>
      </c>
      <c r="BJ12" s="14">
        <v>6.2017073421183601E-2</v>
      </c>
      <c r="BK12" s="14"/>
      <c r="BL12" s="14">
        <v>7.3069713586095403E-2</v>
      </c>
      <c r="BM12" s="14">
        <v>4.1634123491352398E-2</v>
      </c>
      <c r="BN12" s="14">
        <v>4.3668456886153097E-2</v>
      </c>
      <c r="BO12" s="14">
        <v>3.49465841285811E-2</v>
      </c>
      <c r="BP12" s="14">
        <v>7.7234826671038995E-2</v>
      </c>
      <c r="BQ12" s="14"/>
      <c r="BR12" s="14">
        <v>7.6609502342246893E-2</v>
      </c>
      <c r="BS12" s="14">
        <v>5.0603325947214201E-2</v>
      </c>
      <c r="BT12" s="14">
        <v>2.71997476845687E-2</v>
      </c>
    </row>
    <row r="13" spans="2:72" x14ac:dyDescent="0.25">
      <c r="B13" s="15" t="s">
        <v>129</v>
      </c>
      <c r="C13" s="14">
        <v>1.2105937365003899E-2</v>
      </c>
      <c r="D13" s="14">
        <v>1.2658559225667601E-2</v>
      </c>
      <c r="E13" s="14">
        <v>1.16498569058588E-2</v>
      </c>
      <c r="F13" s="14"/>
      <c r="G13" s="14">
        <v>8.0167784692866499E-3</v>
      </c>
      <c r="H13" s="14">
        <v>1.0048357857670401E-2</v>
      </c>
      <c r="I13" s="14">
        <v>8.96200873610172E-3</v>
      </c>
      <c r="J13" s="14">
        <v>2.79746405621134E-2</v>
      </c>
      <c r="K13" s="14">
        <v>1.45271838337808E-2</v>
      </c>
      <c r="L13" s="14">
        <v>4.5741341356801603E-3</v>
      </c>
      <c r="M13" s="14"/>
      <c r="N13" s="14">
        <v>3.6926635184247299E-3</v>
      </c>
      <c r="O13" s="14">
        <v>1.6821769522026301E-2</v>
      </c>
      <c r="P13" s="14">
        <v>9.78821835435815E-3</v>
      </c>
      <c r="Q13" s="14">
        <v>1.67464084706604E-2</v>
      </c>
      <c r="R13" s="14"/>
      <c r="S13" s="14">
        <v>7.8289349130689998E-3</v>
      </c>
      <c r="T13" s="14">
        <v>2.83462603647855E-3</v>
      </c>
      <c r="U13" s="14">
        <v>6.93372387377344E-3</v>
      </c>
      <c r="V13" s="14">
        <v>1.8117900397055301E-2</v>
      </c>
      <c r="W13" s="14">
        <v>6.0501663636413497E-3</v>
      </c>
      <c r="X13" s="14">
        <v>1.6884898666734999E-2</v>
      </c>
      <c r="Y13" s="14">
        <v>1.2618069117164E-2</v>
      </c>
      <c r="Z13" s="14">
        <v>0</v>
      </c>
      <c r="AA13" s="14">
        <v>1.8865881237525101E-2</v>
      </c>
      <c r="AB13" s="14">
        <v>2.4201449000599298E-2</v>
      </c>
      <c r="AC13" s="14">
        <v>7.9988617192527593E-3</v>
      </c>
      <c r="AD13" s="14">
        <v>2.8564347223133599E-2</v>
      </c>
      <c r="AE13" s="14"/>
      <c r="AF13" s="14">
        <v>0</v>
      </c>
      <c r="AG13" s="14">
        <v>1.49420712574009E-2</v>
      </c>
      <c r="AH13" s="14">
        <v>1.8908792818010101E-2</v>
      </c>
      <c r="AI13" s="14">
        <v>1.12798636808386E-2</v>
      </c>
      <c r="AJ13" s="14">
        <v>5.1518839016765202E-3</v>
      </c>
      <c r="AK13" s="14">
        <v>1.09624801781082E-2</v>
      </c>
      <c r="AL13" s="14">
        <v>6.68667880455605E-3</v>
      </c>
      <c r="AM13" s="14">
        <v>0</v>
      </c>
      <c r="AN13" s="14">
        <v>1.5763383907254899E-2</v>
      </c>
      <c r="AO13" s="14">
        <v>2.4083211299243599E-2</v>
      </c>
      <c r="AP13" s="14">
        <v>2.47325805460984E-2</v>
      </c>
      <c r="AQ13" s="14">
        <v>1.00776833023876E-2</v>
      </c>
      <c r="AR13" s="14">
        <v>2.4221345254045599E-2</v>
      </c>
      <c r="AS13" s="14">
        <v>2.44676762464681E-2</v>
      </c>
      <c r="AT13" s="14">
        <v>0</v>
      </c>
      <c r="AU13" s="14">
        <v>0</v>
      </c>
      <c r="AV13" s="14"/>
      <c r="AW13" s="14">
        <v>1.6521558826405401E-2</v>
      </c>
      <c r="AX13" s="14">
        <v>6.2662876346515298E-3</v>
      </c>
      <c r="AY13" s="14"/>
      <c r="AZ13" s="14">
        <v>1.61141115212294E-2</v>
      </c>
      <c r="BA13" s="14">
        <v>1.0466971836964999E-2</v>
      </c>
      <c r="BB13" s="14" t="s">
        <v>98</v>
      </c>
      <c r="BC13" s="14">
        <v>6.0681641259355702E-3</v>
      </c>
      <c r="BD13" s="14">
        <v>1.8792267883602901E-2</v>
      </c>
      <c r="BE13" s="14">
        <v>8.0671748902252597E-3</v>
      </c>
      <c r="BF13" s="14">
        <v>0</v>
      </c>
      <c r="BG13" s="14"/>
      <c r="BH13" s="14">
        <v>1.48121623590158E-2</v>
      </c>
      <c r="BI13" s="14">
        <v>6.8965918645754604E-3</v>
      </c>
      <c r="BJ13" s="14">
        <v>2.2181640859798801E-2</v>
      </c>
      <c r="BK13" s="14"/>
      <c r="BL13" s="14">
        <v>1.1286987834047401E-2</v>
      </c>
      <c r="BM13" s="14">
        <v>1.1999499081347301E-2</v>
      </c>
      <c r="BN13" s="14">
        <v>7.5714129505244998E-3</v>
      </c>
      <c r="BO13" s="14">
        <v>0</v>
      </c>
      <c r="BP13" s="14">
        <v>1.7005471233027401E-2</v>
      </c>
      <c r="BQ13" s="14"/>
      <c r="BR13" s="14">
        <v>8.9389180882993493E-3</v>
      </c>
      <c r="BS13" s="14">
        <v>1.1541719281551101E-2</v>
      </c>
      <c r="BT13" s="14">
        <v>0</v>
      </c>
    </row>
    <row r="14" spans="2:72" x14ac:dyDescent="0.25">
      <c r="B14" s="15" t="s">
        <v>92</v>
      </c>
      <c r="C14" s="14">
        <v>0.120435486649153</v>
      </c>
      <c r="D14" s="14">
        <v>8.7997363088597902E-2</v>
      </c>
      <c r="E14" s="14">
        <v>0.152022204358915</v>
      </c>
      <c r="F14" s="14"/>
      <c r="G14" s="14">
        <v>0.119786870762497</v>
      </c>
      <c r="H14" s="14">
        <v>0.130560070517277</v>
      </c>
      <c r="I14" s="14">
        <v>0.15021144914711199</v>
      </c>
      <c r="J14" s="14">
        <v>0.108751173690669</v>
      </c>
      <c r="K14" s="14">
        <v>9.80503473511809E-2</v>
      </c>
      <c r="L14" s="14">
        <v>0.112893144475054</v>
      </c>
      <c r="M14" s="14"/>
      <c r="N14" s="14">
        <v>7.6201796505249997E-2</v>
      </c>
      <c r="O14" s="14">
        <v>0.134499774329392</v>
      </c>
      <c r="P14" s="14">
        <v>0.10633571467403399</v>
      </c>
      <c r="Q14" s="14">
        <v>0.164139510838543</v>
      </c>
      <c r="R14" s="14"/>
      <c r="S14" s="14">
        <v>0.11013632702415101</v>
      </c>
      <c r="T14" s="14">
        <v>0.11604150126665</v>
      </c>
      <c r="U14" s="14">
        <v>0.108461811214853</v>
      </c>
      <c r="V14" s="14">
        <v>0.13596823502908001</v>
      </c>
      <c r="W14" s="14">
        <v>0.12263600445308299</v>
      </c>
      <c r="X14" s="14">
        <v>0.14616586855049199</v>
      </c>
      <c r="Y14" s="14">
        <v>8.9452294837540899E-2</v>
      </c>
      <c r="Z14" s="14">
        <v>0.14314533373050001</v>
      </c>
      <c r="AA14" s="14">
        <v>0.10366068662521299</v>
      </c>
      <c r="AB14" s="14">
        <v>0.13292273935090301</v>
      </c>
      <c r="AC14" s="14">
        <v>0.163287105223208</v>
      </c>
      <c r="AD14" s="14">
        <v>9.5745257064789299E-2</v>
      </c>
      <c r="AE14" s="14"/>
      <c r="AF14" s="14">
        <v>0.16149075187345099</v>
      </c>
      <c r="AG14" s="14">
        <v>0.16582813263184701</v>
      </c>
      <c r="AH14" s="14">
        <v>0.13356050117983001</v>
      </c>
      <c r="AI14" s="14">
        <v>0.143022148675504</v>
      </c>
      <c r="AJ14" s="14">
        <v>0.15326521570398799</v>
      </c>
      <c r="AK14" s="14">
        <v>0.118475865116299</v>
      </c>
      <c r="AL14" s="14">
        <v>0.124179501847032</v>
      </c>
      <c r="AM14" s="14">
        <v>0.13643935672324201</v>
      </c>
      <c r="AN14" s="14">
        <v>7.3291370243373899E-2</v>
      </c>
      <c r="AO14" s="14">
        <v>8.1082440842771303E-2</v>
      </c>
      <c r="AP14" s="14">
        <v>6.5775545828159296E-2</v>
      </c>
      <c r="AQ14" s="14">
        <v>7.6874944238492504E-2</v>
      </c>
      <c r="AR14" s="14">
        <v>6.4868543343995597E-2</v>
      </c>
      <c r="AS14" s="14">
        <v>6.3435031833494804E-2</v>
      </c>
      <c r="AT14" s="14">
        <v>0</v>
      </c>
      <c r="AU14" s="14">
        <v>9.9459165566559496E-2</v>
      </c>
      <c r="AV14" s="14"/>
      <c r="AW14" s="14">
        <v>0.108858806948379</v>
      </c>
      <c r="AX14" s="14">
        <v>0.13574562024732401</v>
      </c>
      <c r="AY14" s="14"/>
      <c r="AZ14" s="14">
        <v>0.10581959287475</v>
      </c>
      <c r="BA14" s="14">
        <v>0.114001938418161</v>
      </c>
      <c r="BB14" s="14" t="s">
        <v>98</v>
      </c>
      <c r="BC14" s="14">
        <v>0.112422751062354</v>
      </c>
      <c r="BD14" s="14">
        <v>9.9077150386518695E-2</v>
      </c>
      <c r="BE14" s="14">
        <v>0.14995728473169601</v>
      </c>
      <c r="BF14" s="14">
        <v>0.28899297095889998</v>
      </c>
      <c r="BG14" s="14"/>
      <c r="BH14" s="14">
        <v>0.107726199651539</v>
      </c>
      <c r="BI14" s="14">
        <v>0.109825122682235</v>
      </c>
      <c r="BJ14" s="14">
        <v>0.16594938359032799</v>
      </c>
      <c r="BK14" s="14"/>
      <c r="BL14" s="14">
        <v>9.4449188432212894E-2</v>
      </c>
      <c r="BM14" s="14">
        <v>0.11161967909699499</v>
      </c>
      <c r="BN14" s="14">
        <v>7.0429347703133693E-2</v>
      </c>
      <c r="BO14" s="14">
        <v>0.145463956424567</v>
      </c>
      <c r="BP14" s="14">
        <v>0.18313358747451899</v>
      </c>
      <c r="BQ14" s="14"/>
      <c r="BR14" s="14">
        <v>7.3363501821530203E-2</v>
      </c>
      <c r="BS14" s="14">
        <v>9.9025590635729896E-2</v>
      </c>
      <c r="BT14" s="14">
        <v>5.3772472983131002E-2</v>
      </c>
    </row>
    <row r="15" spans="2:72" x14ac:dyDescent="0.25">
      <c r="B15" s="15" t="s">
        <v>130</v>
      </c>
      <c r="C15" s="21">
        <v>0.54485324403240898</v>
      </c>
      <c r="D15" s="21">
        <v>0.59166940536950297</v>
      </c>
      <c r="E15" s="21">
        <v>0.496892797713894</v>
      </c>
      <c r="F15" s="21"/>
      <c r="G15" s="21">
        <v>0.55156771591311005</v>
      </c>
      <c r="H15" s="21">
        <v>0.52810347555256698</v>
      </c>
      <c r="I15" s="21">
        <v>0.56045571111085901</v>
      </c>
      <c r="J15" s="21">
        <v>0.53943751181310595</v>
      </c>
      <c r="K15" s="21">
        <v>0.56743519806325304</v>
      </c>
      <c r="L15" s="21">
        <v>0.53047593518532299</v>
      </c>
      <c r="M15" s="21"/>
      <c r="N15" s="21">
        <v>0.62784756466212999</v>
      </c>
      <c r="O15" s="21">
        <v>0.52617945162509305</v>
      </c>
      <c r="P15" s="21">
        <v>0.54299617803306499</v>
      </c>
      <c r="Q15" s="21">
        <v>0.47824089270953601</v>
      </c>
      <c r="R15" s="21"/>
      <c r="S15" s="21">
        <v>0.58692027057120699</v>
      </c>
      <c r="T15" s="21">
        <v>0.54673112159894599</v>
      </c>
      <c r="U15" s="21">
        <v>0.55500817201937702</v>
      </c>
      <c r="V15" s="21">
        <v>0.49070905854806901</v>
      </c>
      <c r="W15" s="21">
        <v>0.58418324104485797</v>
      </c>
      <c r="X15" s="21">
        <v>0.53739033276250503</v>
      </c>
      <c r="Y15" s="21">
        <v>0.583110822220542</v>
      </c>
      <c r="Z15" s="21">
        <v>0.52713173079842901</v>
      </c>
      <c r="AA15" s="21">
        <v>0.52532951951584905</v>
      </c>
      <c r="AB15" s="21">
        <v>0.51521126935261796</v>
      </c>
      <c r="AC15" s="21">
        <v>0.52240135225430595</v>
      </c>
      <c r="AD15" s="21">
        <v>0.52518454127995495</v>
      </c>
      <c r="AE15" s="21"/>
      <c r="AF15" s="21">
        <v>0.29351016083709203</v>
      </c>
      <c r="AG15" s="21">
        <v>0.42828863231476599</v>
      </c>
      <c r="AH15" s="21">
        <v>0.55223894581294697</v>
      </c>
      <c r="AI15" s="21">
        <v>0.57720593445573898</v>
      </c>
      <c r="AJ15" s="21">
        <v>0.49571821598443699</v>
      </c>
      <c r="AK15" s="21">
        <v>0.55174139557437696</v>
      </c>
      <c r="AL15" s="21">
        <v>0.56385754972638302</v>
      </c>
      <c r="AM15" s="21">
        <v>0.54803642090595095</v>
      </c>
      <c r="AN15" s="21">
        <v>0.60521163692962199</v>
      </c>
      <c r="AO15" s="21">
        <v>0.582951730490468</v>
      </c>
      <c r="AP15" s="21">
        <v>0.56025307578438099</v>
      </c>
      <c r="AQ15" s="21">
        <v>0.55860263232298502</v>
      </c>
      <c r="AR15" s="21">
        <v>0.61038084488119604</v>
      </c>
      <c r="AS15" s="21">
        <v>0.71081228492469295</v>
      </c>
      <c r="AT15" s="21">
        <v>0.72218043640501595</v>
      </c>
      <c r="AU15" s="21">
        <v>0.62906258817568395</v>
      </c>
      <c r="AV15" s="21"/>
      <c r="AW15" s="21">
        <v>0.55128354801582602</v>
      </c>
      <c r="AX15" s="21">
        <v>0.53634918107069696</v>
      </c>
      <c r="AY15" s="21"/>
      <c r="AZ15" s="21">
        <v>0.55136610741747905</v>
      </c>
      <c r="BA15" s="21">
        <v>0.55608742019335999</v>
      </c>
      <c r="BB15" s="21" t="s">
        <v>98</v>
      </c>
      <c r="BC15" s="21">
        <v>0.47132021480088099</v>
      </c>
      <c r="BD15" s="21">
        <v>0.58605873634059702</v>
      </c>
      <c r="BE15" s="21">
        <v>0.54111302315805099</v>
      </c>
      <c r="BF15" s="21">
        <v>0.38967959330410001</v>
      </c>
      <c r="BG15" s="21"/>
      <c r="BH15" s="21">
        <v>0.53241940085466299</v>
      </c>
      <c r="BI15" s="21">
        <v>0.59464954713773199</v>
      </c>
      <c r="BJ15" s="21">
        <v>0.47254011424034997</v>
      </c>
      <c r="BK15" s="21"/>
      <c r="BL15" s="21">
        <v>0.54585245371602498</v>
      </c>
      <c r="BM15" s="21">
        <v>0.57712972011644303</v>
      </c>
      <c r="BN15" s="21">
        <v>0.65225960944972505</v>
      </c>
      <c r="BO15" s="21">
        <v>0.60298837188735399</v>
      </c>
      <c r="BP15" s="21">
        <v>0.432584720026994</v>
      </c>
      <c r="BQ15" s="21"/>
      <c r="BR15" s="21">
        <v>0.55516246065185404</v>
      </c>
      <c r="BS15" s="21">
        <v>0.58661725623637295</v>
      </c>
      <c r="BT15" s="21">
        <v>0.65392441348506003</v>
      </c>
    </row>
    <row r="16" spans="2:72" x14ac:dyDescent="0.25">
      <c r="B16" s="15" t="s">
        <v>131</v>
      </c>
      <c r="C16" s="21">
        <v>7.0088712336772996E-2</v>
      </c>
      <c r="D16" s="21">
        <v>6.7504796223514102E-2</v>
      </c>
      <c r="E16" s="21">
        <v>7.3100221257007394E-2</v>
      </c>
      <c r="F16" s="21"/>
      <c r="G16" s="21">
        <v>7.62439550153204E-2</v>
      </c>
      <c r="H16" s="21">
        <v>6.2716057180361606E-2</v>
      </c>
      <c r="I16" s="21">
        <v>5.8479385798470097E-2</v>
      </c>
      <c r="J16" s="21">
        <v>8.44742347173979E-2</v>
      </c>
      <c r="K16" s="21">
        <v>8.1060860776358296E-2</v>
      </c>
      <c r="L16" s="21">
        <v>6.2362066860174897E-2</v>
      </c>
      <c r="M16" s="21"/>
      <c r="N16" s="21">
        <v>5.0667544410776401E-2</v>
      </c>
      <c r="O16" s="21">
        <v>7.3386643200421903E-2</v>
      </c>
      <c r="P16" s="21">
        <v>8.3472493890049904E-2</v>
      </c>
      <c r="Q16" s="21">
        <v>7.3215180461389098E-2</v>
      </c>
      <c r="R16" s="21"/>
      <c r="S16" s="21">
        <v>5.5293614268844299E-2</v>
      </c>
      <c r="T16" s="21">
        <v>5.5823814126447303E-2</v>
      </c>
      <c r="U16" s="21">
        <v>8.28664699727161E-2</v>
      </c>
      <c r="V16" s="21">
        <v>8.0397000217675194E-2</v>
      </c>
      <c r="W16" s="21">
        <v>6.4488049142991596E-2</v>
      </c>
      <c r="X16" s="21">
        <v>8.7734351311313005E-2</v>
      </c>
      <c r="Y16" s="21">
        <v>4.0709820592861601E-2</v>
      </c>
      <c r="Z16" s="21">
        <v>6.1236133372526397E-2</v>
      </c>
      <c r="AA16" s="21">
        <v>9.2612226055301297E-2</v>
      </c>
      <c r="AB16" s="21">
        <v>7.52560406248583E-2</v>
      </c>
      <c r="AC16" s="21">
        <v>4.8532255161692898E-2</v>
      </c>
      <c r="AD16" s="21">
        <v>0.124561410758515</v>
      </c>
      <c r="AE16" s="21"/>
      <c r="AF16" s="21">
        <v>6.8343921361776E-2</v>
      </c>
      <c r="AG16" s="21">
        <v>8.0426442309060403E-2</v>
      </c>
      <c r="AH16" s="21">
        <v>4.5981437514089403E-2</v>
      </c>
      <c r="AI16" s="21">
        <v>8.5483347871014706E-2</v>
      </c>
      <c r="AJ16" s="21">
        <v>5.4613455862735E-2</v>
      </c>
      <c r="AK16" s="21">
        <v>6.3132755981874594E-2</v>
      </c>
      <c r="AL16" s="21">
        <v>6.5423257780027597E-2</v>
      </c>
      <c r="AM16" s="21">
        <v>4.1003077363831797E-2</v>
      </c>
      <c r="AN16" s="21">
        <v>7.9767001001321294E-2</v>
      </c>
      <c r="AO16" s="21">
        <v>6.38188991703426E-2</v>
      </c>
      <c r="AP16" s="21">
        <v>8.0095737378024598E-2</v>
      </c>
      <c r="AQ16" s="21">
        <v>0.13245280326980699</v>
      </c>
      <c r="AR16" s="21">
        <v>0.11017475031978299</v>
      </c>
      <c r="AS16" s="21">
        <v>6.4268530825068906E-2</v>
      </c>
      <c r="AT16" s="21">
        <v>2.5680626245488399E-2</v>
      </c>
      <c r="AU16" s="21">
        <v>4.1743603781073002E-2</v>
      </c>
      <c r="AV16" s="21"/>
      <c r="AW16" s="21">
        <v>7.3481635092688902E-2</v>
      </c>
      <c r="AX16" s="21">
        <v>6.5601579408851696E-2</v>
      </c>
      <c r="AY16" s="21"/>
      <c r="AZ16" s="21">
        <v>7.2232829189161393E-2</v>
      </c>
      <c r="BA16" s="21">
        <v>7.6057387464446694E-2</v>
      </c>
      <c r="BB16" s="21" t="s">
        <v>98</v>
      </c>
      <c r="BC16" s="21">
        <v>8.8020701470964705E-2</v>
      </c>
      <c r="BD16" s="21">
        <v>6.7895236477952495E-2</v>
      </c>
      <c r="BE16" s="21">
        <v>6.1962845738725798E-2</v>
      </c>
      <c r="BF16" s="21">
        <v>1.58890721634391E-2</v>
      </c>
      <c r="BG16" s="21"/>
      <c r="BH16" s="21">
        <v>8.8315608205883703E-2</v>
      </c>
      <c r="BI16" s="21">
        <v>4.9086647345710999E-2</v>
      </c>
      <c r="BJ16" s="21">
        <v>8.4198714280982301E-2</v>
      </c>
      <c r="BK16" s="21"/>
      <c r="BL16" s="21">
        <v>8.4356701420142802E-2</v>
      </c>
      <c r="BM16" s="21">
        <v>5.3633622572699699E-2</v>
      </c>
      <c r="BN16" s="21">
        <v>5.1239869836677603E-2</v>
      </c>
      <c r="BO16" s="21">
        <v>3.49465841285811E-2</v>
      </c>
      <c r="BP16" s="21">
        <v>9.4240297904066406E-2</v>
      </c>
      <c r="BQ16" s="21"/>
      <c r="BR16" s="21">
        <v>8.5548420430546293E-2</v>
      </c>
      <c r="BS16" s="21">
        <v>6.2145045228765301E-2</v>
      </c>
      <c r="BT16" s="21">
        <v>2.71997476845687E-2</v>
      </c>
    </row>
    <row r="17" spans="2:72" x14ac:dyDescent="0.25">
      <c r="B17" s="15" t="s">
        <v>132</v>
      </c>
      <c r="C17" s="22">
        <v>0.47476453169563598</v>
      </c>
      <c r="D17" s="22">
        <v>0.52416460914598895</v>
      </c>
      <c r="E17" s="22">
        <v>0.423792576456887</v>
      </c>
      <c r="F17" s="22"/>
      <c r="G17" s="22">
        <v>0.47532376089778999</v>
      </c>
      <c r="H17" s="22">
        <v>0.46538741837220599</v>
      </c>
      <c r="I17" s="22">
        <v>0.50197632531238801</v>
      </c>
      <c r="J17" s="22">
        <v>0.454963277095708</v>
      </c>
      <c r="K17" s="22">
        <v>0.486374337286895</v>
      </c>
      <c r="L17" s="22">
        <v>0.46811386832514801</v>
      </c>
      <c r="M17" s="22"/>
      <c r="N17" s="22">
        <v>0.57718002025135395</v>
      </c>
      <c r="O17" s="22">
        <v>0.45279280842467101</v>
      </c>
      <c r="P17" s="22">
        <v>0.45952368414301498</v>
      </c>
      <c r="Q17" s="22">
        <v>0.40502571224814699</v>
      </c>
      <c r="R17" s="22"/>
      <c r="S17" s="22">
        <v>0.53162665630236305</v>
      </c>
      <c r="T17" s="22">
        <v>0.490907307472498</v>
      </c>
      <c r="U17" s="22">
        <v>0.472141702046661</v>
      </c>
      <c r="V17" s="22">
        <v>0.41031205833039303</v>
      </c>
      <c r="W17" s="22">
        <v>0.51969519190186597</v>
      </c>
      <c r="X17" s="22">
        <v>0.44965598145119201</v>
      </c>
      <c r="Y17" s="22">
        <v>0.54240100162768001</v>
      </c>
      <c r="Z17" s="22">
        <v>0.46589559742590197</v>
      </c>
      <c r="AA17" s="22">
        <v>0.43271729346054699</v>
      </c>
      <c r="AB17" s="22">
        <v>0.43995522872775999</v>
      </c>
      <c r="AC17" s="22">
        <v>0.47386909709261299</v>
      </c>
      <c r="AD17" s="22">
        <v>0.40062313052144</v>
      </c>
      <c r="AE17" s="22"/>
      <c r="AF17" s="22">
        <v>0.225166239475316</v>
      </c>
      <c r="AG17" s="22">
        <v>0.34786219000570601</v>
      </c>
      <c r="AH17" s="22">
        <v>0.50625750829885796</v>
      </c>
      <c r="AI17" s="22">
        <v>0.49172258658472401</v>
      </c>
      <c r="AJ17" s="22">
        <v>0.44110476012170202</v>
      </c>
      <c r="AK17" s="22">
        <v>0.488608639592503</v>
      </c>
      <c r="AL17" s="22">
        <v>0.49843429194635502</v>
      </c>
      <c r="AM17" s="22">
        <v>0.50703334354211904</v>
      </c>
      <c r="AN17" s="22">
        <v>0.52544463592830104</v>
      </c>
      <c r="AO17" s="22">
        <v>0.519132831320125</v>
      </c>
      <c r="AP17" s="22">
        <v>0.48015733840635699</v>
      </c>
      <c r="AQ17" s="22">
        <v>0.426149829053178</v>
      </c>
      <c r="AR17" s="22">
        <v>0.50020609456141296</v>
      </c>
      <c r="AS17" s="22">
        <v>0.64654375409962395</v>
      </c>
      <c r="AT17" s="22">
        <v>0.696499810159528</v>
      </c>
      <c r="AU17" s="22">
        <v>0.58731898439461105</v>
      </c>
      <c r="AV17" s="22"/>
      <c r="AW17" s="22">
        <v>0.47780191292313701</v>
      </c>
      <c r="AX17" s="22">
        <v>0.47074760166184498</v>
      </c>
      <c r="AY17" s="22"/>
      <c r="AZ17" s="22">
        <v>0.47913327822831803</v>
      </c>
      <c r="BA17" s="22">
        <v>0.48003003272891398</v>
      </c>
      <c r="BB17" s="22" t="s">
        <v>98</v>
      </c>
      <c r="BC17" s="22">
        <v>0.38329951332991602</v>
      </c>
      <c r="BD17" s="22">
        <v>0.51816349986264398</v>
      </c>
      <c r="BE17" s="22">
        <v>0.47915017741932497</v>
      </c>
      <c r="BF17" s="22">
        <v>0.37379052114066103</v>
      </c>
      <c r="BG17" s="22"/>
      <c r="BH17" s="22">
        <v>0.44410379264878003</v>
      </c>
      <c r="BI17" s="22">
        <v>0.54556289979202099</v>
      </c>
      <c r="BJ17" s="22">
        <v>0.38834139995936701</v>
      </c>
      <c r="BK17" s="22"/>
      <c r="BL17" s="22">
        <v>0.46149575229588202</v>
      </c>
      <c r="BM17" s="22">
        <v>0.52349609754374304</v>
      </c>
      <c r="BN17" s="22">
        <v>0.601019739613048</v>
      </c>
      <c r="BO17" s="22">
        <v>0.56804178775877301</v>
      </c>
      <c r="BP17" s="22">
        <v>0.33834442212292798</v>
      </c>
      <c r="BQ17" s="22"/>
      <c r="BR17" s="22">
        <v>0.46961404022130798</v>
      </c>
      <c r="BS17" s="22">
        <v>0.52447221100760799</v>
      </c>
      <c r="BT17" s="22">
        <v>0.62672466580049102</v>
      </c>
    </row>
    <row r="18" spans="2:72" x14ac:dyDescent="0.25">
      <c r="B18" s="16"/>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BT18"/>
  <sheetViews>
    <sheetView showGridLines="0"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254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250</v>
      </c>
      <c r="C9" s="14">
        <v>0.17605079058756601</v>
      </c>
      <c r="D9" s="14">
        <v>0.214043098399221</v>
      </c>
      <c r="E9" s="14">
        <v>0.13936582528180699</v>
      </c>
      <c r="F9" s="14"/>
      <c r="G9" s="14">
        <v>0.115865318180672</v>
      </c>
      <c r="H9" s="14">
        <v>0.14100174857459999</v>
      </c>
      <c r="I9" s="14">
        <v>0.208690964967188</v>
      </c>
      <c r="J9" s="14">
        <v>0.217316577860449</v>
      </c>
      <c r="K9" s="14">
        <v>0.211205851360138</v>
      </c>
      <c r="L9" s="14">
        <v>0.161202242991349</v>
      </c>
      <c r="M9" s="14"/>
      <c r="N9" s="14">
        <v>0.177248735332037</v>
      </c>
      <c r="O9" s="14">
        <v>0.14996492618836399</v>
      </c>
      <c r="P9" s="14">
        <v>0.19379222929745199</v>
      </c>
      <c r="Q9" s="14">
        <v>0.18727845161694701</v>
      </c>
      <c r="R9" s="14"/>
      <c r="S9" s="14">
        <v>0.222833096548362</v>
      </c>
      <c r="T9" s="14">
        <v>0.15184383766350701</v>
      </c>
      <c r="U9" s="14">
        <v>0.17398589554847901</v>
      </c>
      <c r="V9" s="14">
        <v>0.12610586549810399</v>
      </c>
      <c r="W9" s="14">
        <v>0.18043816927423001</v>
      </c>
      <c r="X9" s="14">
        <v>0.133460303460327</v>
      </c>
      <c r="Y9" s="14">
        <v>0.188568528276811</v>
      </c>
      <c r="Z9" s="14">
        <v>0.19354823411990199</v>
      </c>
      <c r="AA9" s="14">
        <v>0.17769105638791799</v>
      </c>
      <c r="AB9" s="14">
        <v>0.19453222042007201</v>
      </c>
      <c r="AC9" s="14">
        <v>0.21903339152387</v>
      </c>
      <c r="AD9" s="14">
        <v>0.1453311713141</v>
      </c>
      <c r="AE9" s="14"/>
      <c r="AF9" s="14">
        <v>6.4829238784329599E-2</v>
      </c>
      <c r="AG9" s="14">
        <v>0.20378347265965499</v>
      </c>
      <c r="AH9" s="14">
        <v>0.207484179541469</v>
      </c>
      <c r="AI9" s="14">
        <v>0.22244621038838699</v>
      </c>
      <c r="AJ9" s="14">
        <v>0.16004269928756801</v>
      </c>
      <c r="AK9" s="14">
        <v>0.12792333202071501</v>
      </c>
      <c r="AL9" s="14">
        <v>0.192658903737431</v>
      </c>
      <c r="AM9" s="14">
        <v>0.13341227463479299</v>
      </c>
      <c r="AN9" s="14">
        <v>0.18491028997529901</v>
      </c>
      <c r="AO9" s="14">
        <v>0.16770278558014501</v>
      </c>
      <c r="AP9" s="14">
        <v>0.14445899227871201</v>
      </c>
      <c r="AQ9" s="14">
        <v>0.151892274091804</v>
      </c>
      <c r="AR9" s="14">
        <v>0.19708223611143399</v>
      </c>
      <c r="AS9" s="14">
        <v>0.229733355421264</v>
      </c>
      <c r="AT9" s="14">
        <v>0.37322881373051298</v>
      </c>
      <c r="AU9" s="14">
        <v>0.187255016279047</v>
      </c>
      <c r="AV9" s="14"/>
      <c r="AW9" s="14">
        <v>0.17770993976677299</v>
      </c>
      <c r="AX9" s="14">
        <v>0.173856569424891</v>
      </c>
      <c r="AY9" s="14"/>
      <c r="AZ9" s="14">
        <v>0.16939114949704501</v>
      </c>
      <c r="BA9" s="14">
        <v>0.17900862076035501</v>
      </c>
      <c r="BB9" s="14" t="s">
        <v>98</v>
      </c>
      <c r="BC9" s="14">
        <v>0.19617611205083599</v>
      </c>
      <c r="BD9" s="14">
        <v>0.18691458804128</v>
      </c>
      <c r="BE9" s="14">
        <v>0.17832055516689499</v>
      </c>
      <c r="BF9" s="14">
        <v>0.13354860466346199</v>
      </c>
      <c r="BG9" s="14"/>
      <c r="BH9" s="14">
        <v>0.19761380541835999</v>
      </c>
      <c r="BI9" s="14">
        <v>0.183735340333915</v>
      </c>
      <c r="BJ9" s="14">
        <v>0.14043825783255601</v>
      </c>
      <c r="BK9" s="14"/>
      <c r="BL9" s="14">
        <v>0.16432760114422901</v>
      </c>
      <c r="BM9" s="14">
        <v>0.21547973371184101</v>
      </c>
      <c r="BN9" s="14">
        <v>0.19071058061634</v>
      </c>
      <c r="BO9" s="14">
        <v>0.35865568236073397</v>
      </c>
      <c r="BP9" s="14">
        <v>0.115069823673597</v>
      </c>
      <c r="BQ9" s="14"/>
      <c r="BR9" s="14">
        <v>0.15279201954729599</v>
      </c>
      <c r="BS9" s="14">
        <v>0.19179189623333701</v>
      </c>
      <c r="BT9" s="14">
        <v>0.22432468493378199</v>
      </c>
    </row>
    <row r="10" spans="2:72" ht="30" x14ac:dyDescent="0.25">
      <c r="B10" s="15" t="s">
        <v>251</v>
      </c>
      <c r="C10" s="14">
        <v>0.49365728956162302</v>
      </c>
      <c r="D10" s="14">
        <v>0.48198355045637198</v>
      </c>
      <c r="E10" s="14">
        <v>0.50440095552495701</v>
      </c>
      <c r="F10" s="14"/>
      <c r="G10" s="14">
        <v>0.52879486897851102</v>
      </c>
      <c r="H10" s="14">
        <v>0.517431978340821</v>
      </c>
      <c r="I10" s="14">
        <v>0.49568022918650001</v>
      </c>
      <c r="J10" s="14">
        <v>0.45588196036607898</v>
      </c>
      <c r="K10" s="14">
        <v>0.46182675391199102</v>
      </c>
      <c r="L10" s="14">
        <v>0.50115536118656701</v>
      </c>
      <c r="M10" s="14"/>
      <c r="N10" s="14">
        <v>0.50784276852987698</v>
      </c>
      <c r="O10" s="14">
        <v>0.52618158764751899</v>
      </c>
      <c r="P10" s="14">
        <v>0.486611000840798</v>
      </c>
      <c r="Q10" s="14">
        <v>0.450091222718908</v>
      </c>
      <c r="R10" s="14"/>
      <c r="S10" s="14">
        <v>0.49134630701924098</v>
      </c>
      <c r="T10" s="14">
        <v>0.53734259870721202</v>
      </c>
      <c r="U10" s="14">
        <v>0.466347712262911</v>
      </c>
      <c r="V10" s="14">
        <v>0.44534746060736902</v>
      </c>
      <c r="W10" s="14">
        <v>0.53893414898566505</v>
      </c>
      <c r="X10" s="14">
        <v>0.55143717744405396</v>
      </c>
      <c r="Y10" s="14">
        <v>0.44913741946577701</v>
      </c>
      <c r="Z10" s="14">
        <v>0.49248674914073198</v>
      </c>
      <c r="AA10" s="14">
        <v>0.442160161687846</v>
      </c>
      <c r="AB10" s="14">
        <v>0.49829981554730302</v>
      </c>
      <c r="AC10" s="14">
        <v>0.513760784457168</v>
      </c>
      <c r="AD10" s="14">
        <v>0.514866047659573</v>
      </c>
      <c r="AE10" s="14"/>
      <c r="AF10" s="14">
        <v>0.49178733430107302</v>
      </c>
      <c r="AG10" s="14">
        <v>0.49386900941638001</v>
      </c>
      <c r="AH10" s="14">
        <v>0.44130597055785198</v>
      </c>
      <c r="AI10" s="14">
        <v>0.42396845359762603</v>
      </c>
      <c r="AJ10" s="14">
        <v>0.44233258345888599</v>
      </c>
      <c r="AK10" s="14">
        <v>0.561295187449527</v>
      </c>
      <c r="AL10" s="14">
        <v>0.48815495660942199</v>
      </c>
      <c r="AM10" s="14">
        <v>0.53475190291826202</v>
      </c>
      <c r="AN10" s="14">
        <v>0.50500822259717704</v>
      </c>
      <c r="AO10" s="14">
        <v>0.53907954879903597</v>
      </c>
      <c r="AP10" s="14">
        <v>0.467616478467903</v>
      </c>
      <c r="AQ10" s="14">
        <v>0.61139043965794104</v>
      </c>
      <c r="AR10" s="14">
        <v>0.48798837838623199</v>
      </c>
      <c r="AS10" s="14">
        <v>0.61243040742815302</v>
      </c>
      <c r="AT10" s="14">
        <v>0.39714888260351999</v>
      </c>
      <c r="AU10" s="14">
        <v>0.51529612965990002</v>
      </c>
      <c r="AV10" s="14"/>
      <c r="AW10" s="14">
        <v>0.50100196710262301</v>
      </c>
      <c r="AX10" s="14">
        <v>0.48394396956878799</v>
      </c>
      <c r="AY10" s="14"/>
      <c r="AZ10" s="14">
        <v>0.48236715214866699</v>
      </c>
      <c r="BA10" s="14">
        <v>0.50036602257720397</v>
      </c>
      <c r="BB10" s="14" t="s">
        <v>98</v>
      </c>
      <c r="BC10" s="14">
        <v>0.44503358109144198</v>
      </c>
      <c r="BD10" s="14">
        <v>0.51297396496153003</v>
      </c>
      <c r="BE10" s="14">
        <v>0.50814728551898303</v>
      </c>
      <c r="BF10" s="14">
        <v>0.52778608279709405</v>
      </c>
      <c r="BG10" s="14"/>
      <c r="BH10" s="14">
        <v>0.484454449718002</v>
      </c>
      <c r="BI10" s="14">
        <v>0.50786078632643405</v>
      </c>
      <c r="BJ10" s="14">
        <v>0.47920521779835501</v>
      </c>
      <c r="BK10" s="14"/>
      <c r="BL10" s="14">
        <v>0.49406066918171199</v>
      </c>
      <c r="BM10" s="14">
        <v>0.50795748211818204</v>
      </c>
      <c r="BN10" s="14">
        <v>0.49816919668667498</v>
      </c>
      <c r="BO10" s="14">
        <v>0.39649150077450501</v>
      </c>
      <c r="BP10" s="14">
        <v>0.44049351252650298</v>
      </c>
      <c r="BQ10" s="14"/>
      <c r="BR10" s="14">
        <v>0.477648544112665</v>
      </c>
      <c r="BS10" s="14">
        <v>0.533950720891334</v>
      </c>
      <c r="BT10" s="14">
        <v>0.55609079607790302</v>
      </c>
    </row>
    <row r="11" spans="2:72" x14ac:dyDescent="0.25">
      <c r="B11" s="15" t="s">
        <v>252</v>
      </c>
      <c r="C11" s="14">
        <v>0.14148215394105201</v>
      </c>
      <c r="D11" s="14">
        <v>0.15529216365733001</v>
      </c>
      <c r="E11" s="14">
        <v>0.127957342403341</v>
      </c>
      <c r="F11" s="14"/>
      <c r="G11" s="14">
        <v>0.18617065195768701</v>
      </c>
      <c r="H11" s="14">
        <v>0.13389716493193399</v>
      </c>
      <c r="I11" s="14">
        <v>0.123305881477239</v>
      </c>
      <c r="J11" s="14">
        <v>0.11282141089857101</v>
      </c>
      <c r="K11" s="14">
        <v>0.151499453952881</v>
      </c>
      <c r="L11" s="14">
        <v>0.14900952525567801</v>
      </c>
      <c r="M11" s="14"/>
      <c r="N11" s="14">
        <v>0.17344119189498</v>
      </c>
      <c r="O11" s="14">
        <v>0.13251723686161301</v>
      </c>
      <c r="P11" s="14">
        <v>0.123643222239778</v>
      </c>
      <c r="Q11" s="14">
        <v>0.13045370246274099</v>
      </c>
      <c r="R11" s="14"/>
      <c r="S11" s="14">
        <v>0.119182164785322</v>
      </c>
      <c r="T11" s="14">
        <v>0.137346317766255</v>
      </c>
      <c r="U11" s="14">
        <v>0.18052458838965499</v>
      </c>
      <c r="V11" s="14">
        <v>0.20247519149114601</v>
      </c>
      <c r="W11" s="14">
        <v>0.150622609736282</v>
      </c>
      <c r="X11" s="14">
        <v>0.12254421302336201</v>
      </c>
      <c r="Y11" s="14">
        <v>0.15966338170602001</v>
      </c>
      <c r="Z11" s="14">
        <v>9.39242329962761E-2</v>
      </c>
      <c r="AA11" s="14">
        <v>0.15372958288667901</v>
      </c>
      <c r="AB11" s="14">
        <v>0.135665432338058</v>
      </c>
      <c r="AC11" s="14">
        <v>8.4591455858543996E-2</v>
      </c>
      <c r="AD11" s="14">
        <v>9.4599440091455295E-2</v>
      </c>
      <c r="AE11" s="14"/>
      <c r="AF11" s="14">
        <v>5.62987758733609E-2</v>
      </c>
      <c r="AG11" s="14">
        <v>7.4666269973628893E-2</v>
      </c>
      <c r="AH11" s="14">
        <v>9.9301787780180104E-2</v>
      </c>
      <c r="AI11" s="14">
        <v>0.15737242940069199</v>
      </c>
      <c r="AJ11" s="14">
        <v>0.15288072843228301</v>
      </c>
      <c r="AK11" s="14">
        <v>0.14158026780577099</v>
      </c>
      <c r="AL11" s="14">
        <v>0.14243776682592199</v>
      </c>
      <c r="AM11" s="14">
        <v>0.12575005485658</v>
      </c>
      <c r="AN11" s="14">
        <v>0.16647394802740301</v>
      </c>
      <c r="AO11" s="14">
        <v>0.18388634060679401</v>
      </c>
      <c r="AP11" s="14">
        <v>0.18361828200368599</v>
      </c>
      <c r="AQ11" s="14">
        <v>0.154433153124236</v>
      </c>
      <c r="AR11" s="14">
        <v>0.166427837632867</v>
      </c>
      <c r="AS11" s="14">
        <v>6.5597611570398895E-2</v>
      </c>
      <c r="AT11" s="14">
        <v>0.10699672567622499</v>
      </c>
      <c r="AU11" s="14">
        <v>0.20094974105160199</v>
      </c>
      <c r="AV11" s="14"/>
      <c r="AW11" s="14">
        <v>0.140963639840884</v>
      </c>
      <c r="AX11" s="14">
        <v>0.14216788770507599</v>
      </c>
      <c r="AY11" s="14"/>
      <c r="AZ11" s="14">
        <v>0.16199810021738001</v>
      </c>
      <c r="BA11" s="14">
        <v>0.13435752234536699</v>
      </c>
      <c r="BB11" s="14" t="s">
        <v>98</v>
      </c>
      <c r="BC11" s="14">
        <v>0.107010991311822</v>
      </c>
      <c r="BD11" s="14">
        <v>0.174187579105644</v>
      </c>
      <c r="BE11" s="14">
        <v>0.11748526329893701</v>
      </c>
      <c r="BF11" s="14">
        <v>6.5452794401629905E-2</v>
      </c>
      <c r="BG11" s="14"/>
      <c r="BH11" s="14">
        <v>0.14590860778792</v>
      </c>
      <c r="BI11" s="14">
        <v>0.132669121028898</v>
      </c>
      <c r="BJ11" s="14">
        <v>0.12892085886955701</v>
      </c>
      <c r="BK11" s="14"/>
      <c r="BL11" s="14">
        <v>0.172135044163374</v>
      </c>
      <c r="BM11" s="14">
        <v>0.105709924414741</v>
      </c>
      <c r="BN11" s="14">
        <v>0.16720100650954101</v>
      </c>
      <c r="BO11" s="14">
        <v>0.206781293518736</v>
      </c>
      <c r="BP11" s="14">
        <v>0.14505510982044201</v>
      </c>
      <c r="BQ11" s="14"/>
      <c r="BR11" s="14">
        <v>0.215858935720841</v>
      </c>
      <c r="BS11" s="14">
        <v>0.10978751294363701</v>
      </c>
      <c r="BT11" s="14">
        <v>8.4247469649955997E-2</v>
      </c>
    </row>
    <row r="12" spans="2:72" x14ac:dyDescent="0.25">
      <c r="B12" s="15" t="s">
        <v>253</v>
      </c>
      <c r="C12" s="14">
        <v>1.5980644983715899E-2</v>
      </c>
      <c r="D12" s="14">
        <v>2.5095872464787401E-2</v>
      </c>
      <c r="E12" s="14">
        <v>7.1833044047712102E-3</v>
      </c>
      <c r="F12" s="14"/>
      <c r="G12" s="14">
        <v>8.5140555602600098E-3</v>
      </c>
      <c r="H12" s="14">
        <v>2.9573827617069299E-2</v>
      </c>
      <c r="I12" s="14">
        <v>1.0243661050304701E-2</v>
      </c>
      <c r="J12" s="14">
        <v>2.9399386186646899E-2</v>
      </c>
      <c r="K12" s="14">
        <v>1.4500368628579599E-2</v>
      </c>
      <c r="L12" s="14">
        <v>4.7322043574836098E-3</v>
      </c>
      <c r="M12" s="14"/>
      <c r="N12" s="14">
        <v>4.7796741373606396E-3</v>
      </c>
      <c r="O12" s="14">
        <v>2.45788184356792E-2</v>
      </c>
      <c r="P12" s="14">
        <v>2.04996549010865E-2</v>
      </c>
      <c r="Q12" s="14">
        <v>1.5433394470086599E-2</v>
      </c>
      <c r="R12" s="14"/>
      <c r="S12" s="14">
        <v>1.9317167715156201E-2</v>
      </c>
      <c r="T12" s="14">
        <v>6.6485084478280299E-3</v>
      </c>
      <c r="U12" s="14">
        <v>0</v>
      </c>
      <c r="V12" s="14">
        <v>4.3235641206819898E-3</v>
      </c>
      <c r="W12" s="14">
        <v>0</v>
      </c>
      <c r="X12" s="14">
        <v>3.2936309696772803E-2</v>
      </c>
      <c r="Y12" s="14">
        <v>2.5406543032852599E-2</v>
      </c>
      <c r="Z12" s="14">
        <v>1.04160104527237E-2</v>
      </c>
      <c r="AA12" s="14">
        <v>1.1558158421644E-2</v>
      </c>
      <c r="AB12" s="14">
        <v>3.5585083010051297E-2</v>
      </c>
      <c r="AC12" s="14">
        <v>7.9988617192527593E-3</v>
      </c>
      <c r="AD12" s="14">
        <v>5.7939934964625898E-2</v>
      </c>
      <c r="AE12" s="14"/>
      <c r="AF12" s="14">
        <v>0</v>
      </c>
      <c r="AG12" s="14">
        <v>1.36561293472211E-2</v>
      </c>
      <c r="AH12" s="14">
        <v>1.5338867075197901E-2</v>
      </c>
      <c r="AI12" s="14">
        <v>1.9454957551119801E-2</v>
      </c>
      <c r="AJ12" s="14">
        <v>1.11069253093877E-2</v>
      </c>
      <c r="AK12" s="14">
        <v>1.55049331347848E-2</v>
      </c>
      <c r="AL12" s="14">
        <v>2.2775294346109701E-2</v>
      </c>
      <c r="AM12" s="14">
        <v>2.0400651596333998E-2</v>
      </c>
      <c r="AN12" s="14">
        <v>5.8431134820400004E-3</v>
      </c>
      <c r="AO12" s="14">
        <v>2.9392832335291202E-2</v>
      </c>
      <c r="AP12" s="14">
        <v>2.9224258209411599E-2</v>
      </c>
      <c r="AQ12" s="14">
        <v>7.2540825174186602E-3</v>
      </c>
      <c r="AR12" s="14">
        <v>2.4221345254045599E-2</v>
      </c>
      <c r="AS12" s="14">
        <v>4.2965349791563898E-2</v>
      </c>
      <c r="AT12" s="14">
        <v>0</v>
      </c>
      <c r="AU12" s="14">
        <v>0</v>
      </c>
      <c r="AV12" s="14"/>
      <c r="AW12" s="14">
        <v>1.3254092470186499E-2</v>
      </c>
      <c r="AX12" s="14">
        <v>1.9586504722736799E-2</v>
      </c>
      <c r="AY12" s="14"/>
      <c r="AZ12" s="14">
        <v>1.4265476573239001E-2</v>
      </c>
      <c r="BA12" s="14">
        <v>2.12163376067337E-2</v>
      </c>
      <c r="BB12" s="14" t="s">
        <v>98</v>
      </c>
      <c r="BC12" s="14">
        <v>1.9437401007500001E-2</v>
      </c>
      <c r="BD12" s="14">
        <v>0</v>
      </c>
      <c r="BE12" s="14">
        <v>1.3339599946068899E-2</v>
      </c>
      <c r="BF12" s="14">
        <v>4.1388771660819099E-2</v>
      </c>
      <c r="BG12" s="14"/>
      <c r="BH12" s="14">
        <v>1.9207474892414401E-2</v>
      </c>
      <c r="BI12" s="14">
        <v>1.33636776154796E-2</v>
      </c>
      <c r="BJ12" s="14">
        <v>2.21332848973806E-2</v>
      </c>
      <c r="BK12" s="14"/>
      <c r="BL12" s="14">
        <v>1.71676308909645E-2</v>
      </c>
      <c r="BM12" s="14">
        <v>1.8087399339275001E-2</v>
      </c>
      <c r="BN12" s="14">
        <v>7.8076840533273396E-3</v>
      </c>
      <c r="BO12" s="14">
        <v>0</v>
      </c>
      <c r="BP12" s="14">
        <v>2.5975782917161402E-2</v>
      </c>
      <c r="BQ12" s="14"/>
      <c r="BR12" s="14">
        <v>3.1618307431590401E-2</v>
      </c>
      <c r="BS12" s="14">
        <v>1.09185298989461E-2</v>
      </c>
      <c r="BT12" s="14">
        <v>9.2904387508883305E-3</v>
      </c>
    </row>
    <row r="13" spans="2:72" x14ac:dyDescent="0.25">
      <c r="B13" s="15" t="s">
        <v>92</v>
      </c>
      <c r="C13" s="20">
        <v>0.172829120926043</v>
      </c>
      <c r="D13" s="20">
        <v>0.12358531502229</v>
      </c>
      <c r="E13" s="20">
        <v>0.221092572385124</v>
      </c>
      <c r="F13" s="20"/>
      <c r="G13" s="20">
        <v>0.160655105322871</v>
      </c>
      <c r="H13" s="20">
        <v>0.178095280535575</v>
      </c>
      <c r="I13" s="20">
        <v>0.16207926331876901</v>
      </c>
      <c r="J13" s="20">
        <v>0.18458066468825399</v>
      </c>
      <c r="K13" s="20">
        <v>0.160967572146411</v>
      </c>
      <c r="L13" s="20">
        <v>0.18390066620892301</v>
      </c>
      <c r="M13" s="20"/>
      <c r="N13" s="20">
        <v>0.136687630105746</v>
      </c>
      <c r="O13" s="20">
        <v>0.16675743086682401</v>
      </c>
      <c r="P13" s="20">
        <v>0.17545389272088599</v>
      </c>
      <c r="Q13" s="20">
        <v>0.21674322873131699</v>
      </c>
      <c r="R13" s="20"/>
      <c r="S13" s="20">
        <v>0.14732126393191899</v>
      </c>
      <c r="T13" s="20">
        <v>0.16681873741519801</v>
      </c>
      <c r="U13" s="20">
        <v>0.179141803798955</v>
      </c>
      <c r="V13" s="20">
        <v>0.22174791828269999</v>
      </c>
      <c r="W13" s="20">
        <v>0.130005072003823</v>
      </c>
      <c r="X13" s="20">
        <v>0.15962199637548499</v>
      </c>
      <c r="Y13" s="20">
        <v>0.177224127518539</v>
      </c>
      <c r="Z13" s="20">
        <v>0.209624773290366</v>
      </c>
      <c r="AA13" s="20">
        <v>0.21486104061591399</v>
      </c>
      <c r="AB13" s="20">
        <v>0.135917448684516</v>
      </c>
      <c r="AC13" s="20">
        <v>0.174615506441165</v>
      </c>
      <c r="AD13" s="20">
        <v>0.18726340597024599</v>
      </c>
      <c r="AE13" s="20"/>
      <c r="AF13" s="20">
        <v>0.38708465104123602</v>
      </c>
      <c r="AG13" s="20">
        <v>0.21402511860311499</v>
      </c>
      <c r="AH13" s="20">
        <v>0.236569195045301</v>
      </c>
      <c r="AI13" s="20">
        <v>0.17675794906217401</v>
      </c>
      <c r="AJ13" s="20">
        <v>0.23363706351187499</v>
      </c>
      <c r="AK13" s="20">
        <v>0.15369627958920201</v>
      </c>
      <c r="AL13" s="20">
        <v>0.15397307848111499</v>
      </c>
      <c r="AM13" s="20">
        <v>0.18568511599403101</v>
      </c>
      <c r="AN13" s="20">
        <v>0.137764425918081</v>
      </c>
      <c r="AO13" s="20">
        <v>7.99384926787335E-2</v>
      </c>
      <c r="AP13" s="20">
        <v>0.17508198904028699</v>
      </c>
      <c r="AQ13" s="20">
        <v>7.5030050608600796E-2</v>
      </c>
      <c r="AR13" s="20">
        <v>0.124280202615421</v>
      </c>
      <c r="AS13" s="20">
        <v>4.9273275788620403E-2</v>
      </c>
      <c r="AT13" s="20">
        <v>0.122625577989743</v>
      </c>
      <c r="AU13" s="20">
        <v>9.6499113009451506E-2</v>
      </c>
      <c r="AV13" s="20"/>
      <c r="AW13" s="20">
        <v>0.167070360819534</v>
      </c>
      <c r="AX13" s="20">
        <v>0.180445068578509</v>
      </c>
      <c r="AY13" s="20"/>
      <c r="AZ13" s="20">
        <v>0.17197812156366901</v>
      </c>
      <c r="BA13" s="20">
        <v>0.16505149671034</v>
      </c>
      <c r="BB13" s="20" t="s">
        <v>98</v>
      </c>
      <c r="BC13" s="20">
        <v>0.2323419145384</v>
      </c>
      <c r="BD13" s="20">
        <v>0.125923867891545</v>
      </c>
      <c r="BE13" s="20">
        <v>0.18270729606911601</v>
      </c>
      <c r="BF13" s="20">
        <v>0.231823746476995</v>
      </c>
      <c r="BG13" s="20"/>
      <c r="BH13" s="20">
        <v>0.152815662183304</v>
      </c>
      <c r="BI13" s="20">
        <v>0.16237107469527301</v>
      </c>
      <c r="BJ13" s="20">
        <v>0.229302380602152</v>
      </c>
      <c r="BK13" s="20"/>
      <c r="BL13" s="20">
        <v>0.15230905461972</v>
      </c>
      <c r="BM13" s="20">
        <v>0.15276546041596101</v>
      </c>
      <c r="BN13" s="20">
        <v>0.136111532134117</v>
      </c>
      <c r="BO13" s="20">
        <v>3.8071523346024802E-2</v>
      </c>
      <c r="BP13" s="20">
        <v>0.27340577106229702</v>
      </c>
      <c r="BQ13" s="20"/>
      <c r="BR13" s="20">
        <v>0.122082193187608</v>
      </c>
      <c r="BS13" s="20">
        <v>0.15355134003274601</v>
      </c>
      <c r="BT13" s="20">
        <v>0.12604661058747099</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BT22"/>
  <sheetViews>
    <sheetView showGridLines="0"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260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439</v>
      </c>
      <c r="D7" s="10">
        <v>224</v>
      </c>
      <c r="E7" s="10">
        <v>214</v>
      </c>
      <c r="F7" s="10"/>
      <c r="G7" s="10">
        <v>64</v>
      </c>
      <c r="H7" s="10">
        <v>66</v>
      </c>
      <c r="I7" s="10">
        <v>74</v>
      </c>
      <c r="J7" s="10">
        <v>80</v>
      </c>
      <c r="K7" s="10">
        <v>65</v>
      </c>
      <c r="L7" s="10">
        <v>90</v>
      </c>
      <c r="M7" s="10"/>
      <c r="N7" s="10">
        <v>140</v>
      </c>
      <c r="O7" s="10">
        <v>125</v>
      </c>
      <c r="P7" s="10">
        <v>75</v>
      </c>
      <c r="Q7" s="10">
        <v>98</v>
      </c>
      <c r="R7" s="10"/>
      <c r="S7" s="10">
        <v>58</v>
      </c>
      <c r="T7" s="10">
        <v>65</v>
      </c>
      <c r="U7" s="10">
        <v>37</v>
      </c>
      <c r="V7" s="10">
        <v>36</v>
      </c>
      <c r="W7" s="10">
        <v>31</v>
      </c>
      <c r="X7" s="10">
        <v>30</v>
      </c>
      <c r="Y7" s="10">
        <v>39</v>
      </c>
      <c r="Z7" s="10">
        <v>21</v>
      </c>
      <c r="AA7" s="10">
        <v>62</v>
      </c>
      <c r="AB7" s="10">
        <v>27</v>
      </c>
      <c r="AC7" s="10">
        <v>22</v>
      </c>
      <c r="AD7" s="10">
        <v>11</v>
      </c>
      <c r="AE7" s="10"/>
      <c r="AF7" s="10">
        <v>3</v>
      </c>
      <c r="AG7" s="10">
        <v>30</v>
      </c>
      <c r="AH7" s="10">
        <v>28</v>
      </c>
      <c r="AI7" s="10">
        <v>48</v>
      </c>
      <c r="AJ7" s="10">
        <v>38</v>
      </c>
      <c r="AK7" s="10">
        <v>44</v>
      </c>
      <c r="AL7" s="10">
        <v>38</v>
      </c>
      <c r="AM7" s="10">
        <v>30</v>
      </c>
      <c r="AN7" s="10">
        <v>29</v>
      </c>
      <c r="AO7" s="10">
        <v>16</v>
      </c>
      <c r="AP7" s="10">
        <v>32</v>
      </c>
      <c r="AQ7" s="10">
        <v>29</v>
      </c>
      <c r="AR7" s="10">
        <v>22</v>
      </c>
      <c r="AS7" s="10">
        <v>8</v>
      </c>
      <c r="AT7" s="10">
        <v>6</v>
      </c>
      <c r="AU7" s="10">
        <v>15</v>
      </c>
      <c r="AV7" s="10"/>
      <c r="AW7" s="10">
        <v>250</v>
      </c>
      <c r="AX7" s="10">
        <v>189</v>
      </c>
      <c r="AY7" s="10"/>
      <c r="AZ7" s="10">
        <v>150</v>
      </c>
      <c r="BA7" s="10">
        <v>130</v>
      </c>
      <c r="BB7" s="10" t="s">
        <v>97</v>
      </c>
      <c r="BC7" s="10">
        <v>28</v>
      </c>
      <c r="BD7" s="10">
        <v>38</v>
      </c>
      <c r="BE7" s="10">
        <v>81</v>
      </c>
      <c r="BF7" s="10">
        <v>9</v>
      </c>
      <c r="BG7" s="10"/>
      <c r="BH7" s="10">
        <v>166</v>
      </c>
      <c r="BI7" s="10">
        <v>193</v>
      </c>
      <c r="BJ7" s="10">
        <v>42</v>
      </c>
      <c r="BK7" s="10"/>
      <c r="BL7" s="10">
        <v>151</v>
      </c>
      <c r="BM7" s="10">
        <v>155</v>
      </c>
      <c r="BN7" s="10">
        <v>34</v>
      </c>
      <c r="BO7" s="10">
        <v>3</v>
      </c>
      <c r="BP7" s="10">
        <v>41</v>
      </c>
      <c r="BQ7" s="10"/>
      <c r="BR7" s="10">
        <v>70</v>
      </c>
      <c r="BS7" s="10">
        <v>197</v>
      </c>
      <c r="BT7" s="10">
        <v>23</v>
      </c>
    </row>
    <row r="8" spans="2:72" ht="30" customHeight="1" x14ac:dyDescent="0.25">
      <c r="B8" s="11" t="s">
        <v>19</v>
      </c>
      <c r="C8" s="11">
        <v>439</v>
      </c>
      <c r="D8" s="11">
        <v>226</v>
      </c>
      <c r="E8" s="11">
        <v>211</v>
      </c>
      <c r="F8" s="11"/>
      <c r="G8" s="11">
        <v>59</v>
      </c>
      <c r="H8" s="11">
        <v>79</v>
      </c>
      <c r="I8" s="11">
        <v>73</v>
      </c>
      <c r="J8" s="11">
        <v>77</v>
      </c>
      <c r="K8" s="11">
        <v>61</v>
      </c>
      <c r="L8" s="11">
        <v>90</v>
      </c>
      <c r="M8" s="11"/>
      <c r="N8" s="11">
        <v>124</v>
      </c>
      <c r="O8" s="11">
        <v>114</v>
      </c>
      <c r="P8" s="11">
        <v>86</v>
      </c>
      <c r="Q8" s="11">
        <v>113</v>
      </c>
      <c r="R8" s="11"/>
      <c r="S8" s="11">
        <v>72</v>
      </c>
      <c r="T8" s="11">
        <v>59</v>
      </c>
      <c r="U8" s="11">
        <v>33</v>
      </c>
      <c r="V8" s="11">
        <v>35</v>
      </c>
      <c r="W8" s="11">
        <v>29</v>
      </c>
      <c r="X8" s="11">
        <v>31</v>
      </c>
      <c r="Y8" s="11">
        <v>35</v>
      </c>
      <c r="Z8" s="11">
        <v>20</v>
      </c>
      <c r="AA8" s="11">
        <v>57</v>
      </c>
      <c r="AB8" s="11">
        <v>29</v>
      </c>
      <c r="AC8" s="11">
        <v>23</v>
      </c>
      <c r="AD8" s="11">
        <v>16</v>
      </c>
      <c r="AE8" s="11"/>
      <c r="AF8" s="11">
        <v>3</v>
      </c>
      <c r="AG8" s="11">
        <v>30</v>
      </c>
      <c r="AH8" s="11">
        <v>28</v>
      </c>
      <c r="AI8" s="11">
        <v>48</v>
      </c>
      <c r="AJ8" s="11">
        <v>42</v>
      </c>
      <c r="AK8" s="11">
        <v>45</v>
      </c>
      <c r="AL8" s="11">
        <v>38</v>
      </c>
      <c r="AM8" s="11">
        <v>29</v>
      </c>
      <c r="AN8" s="11">
        <v>28</v>
      </c>
      <c r="AO8" s="11">
        <v>16</v>
      </c>
      <c r="AP8" s="11">
        <v>32</v>
      </c>
      <c r="AQ8" s="11">
        <v>27</v>
      </c>
      <c r="AR8" s="11">
        <v>21</v>
      </c>
      <c r="AS8" s="11">
        <v>7</v>
      </c>
      <c r="AT8" s="11">
        <v>7</v>
      </c>
      <c r="AU8" s="11">
        <v>13</v>
      </c>
      <c r="AV8" s="11"/>
      <c r="AW8" s="11">
        <v>251</v>
      </c>
      <c r="AX8" s="11">
        <v>187</v>
      </c>
      <c r="AY8" s="11"/>
      <c r="AZ8" s="11">
        <v>144</v>
      </c>
      <c r="BA8" s="11">
        <v>126</v>
      </c>
      <c r="BB8" s="11" t="s">
        <v>97</v>
      </c>
      <c r="BC8" s="11">
        <v>32</v>
      </c>
      <c r="BD8" s="11">
        <v>40</v>
      </c>
      <c r="BE8" s="11">
        <v>84</v>
      </c>
      <c r="BF8" s="11">
        <v>10</v>
      </c>
      <c r="BG8" s="11"/>
      <c r="BH8" s="11">
        <v>169</v>
      </c>
      <c r="BI8" s="11">
        <v>190</v>
      </c>
      <c r="BJ8" s="11">
        <v>43</v>
      </c>
      <c r="BK8" s="11"/>
      <c r="BL8" s="11">
        <v>145</v>
      </c>
      <c r="BM8" s="11">
        <v>154</v>
      </c>
      <c r="BN8" s="11">
        <v>33</v>
      </c>
      <c r="BO8" s="11">
        <v>3</v>
      </c>
      <c r="BP8" s="11">
        <v>43</v>
      </c>
      <c r="BQ8" s="11"/>
      <c r="BR8" s="11">
        <v>68</v>
      </c>
      <c r="BS8" s="11">
        <v>195</v>
      </c>
      <c r="BT8" s="11">
        <v>22</v>
      </c>
    </row>
    <row r="9" spans="2:72" x14ac:dyDescent="0.25">
      <c r="B9" s="15" t="s">
        <v>255</v>
      </c>
      <c r="C9" s="14">
        <v>0.289858440433722</v>
      </c>
      <c r="D9" s="14">
        <v>0.30018444465209199</v>
      </c>
      <c r="E9" s="14">
        <v>0.28031348899583203</v>
      </c>
      <c r="F9" s="14"/>
      <c r="G9" s="14">
        <v>0.32194803916995002</v>
      </c>
      <c r="H9" s="14">
        <v>0.24570587327846999</v>
      </c>
      <c r="I9" s="14">
        <v>0.284881802963807</v>
      </c>
      <c r="J9" s="14">
        <v>0.29036043958972901</v>
      </c>
      <c r="K9" s="14">
        <v>0.35510004942613099</v>
      </c>
      <c r="L9" s="14">
        <v>0.26701117801762703</v>
      </c>
      <c r="M9" s="14"/>
      <c r="N9" s="14">
        <v>0.248087307495819</v>
      </c>
      <c r="O9" s="14">
        <v>0.27291164656787997</v>
      </c>
      <c r="P9" s="14">
        <v>0.31078522128796698</v>
      </c>
      <c r="Q9" s="14">
        <v>0.32960992249433502</v>
      </c>
      <c r="R9" s="14"/>
      <c r="S9" s="14">
        <v>0.26163946435027102</v>
      </c>
      <c r="T9" s="14">
        <v>0.23378395127839899</v>
      </c>
      <c r="U9" s="14">
        <v>0.42203365419637801</v>
      </c>
      <c r="V9" s="14">
        <v>0.34439274929854102</v>
      </c>
      <c r="W9" s="14">
        <v>0.26660667233468499</v>
      </c>
      <c r="X9" s="14">
        <v>0.12437877723757899</v>
      </c>
      <c r="Y9" s="14">
        <v>0.25369791091756799</v>
      </c>
      <c r="Z9" s="14">
        <v>0.33012564066738398</v>
      </c>
      <c r="AA9" s="14">
        <v>0.375690497000364</v>
      </c>
      <c r="AB9" s="14">
        <v>0.247998935043928</v>
      </c>
      <c r="AC9" s="14">
        <v>0.37191312847097402</v>
      </c>
      <c r="AD9" s="14">
        <v>0.28126716226655102</v>
      </c>
      <c r="AE9" s="14"/>
      <c r="AF9" s="14">
        <v>0</v>
      </c>
      <c r="AG9" s="14">
        <v>0.268110764737504</v>
      </c>
      <c r="AH9" s="14">
        <v>0.25616907973929698</v>
      </c>
      <c r="AI9" s="14">
        <v>0.35719507603765399</v>
      </c>
      <c r="AJ9" s="14">
        <v>0.22733789270655499</v>
      </c>
      <c r="AK9" s="14">
        <v>0.34046184554752801</v>
      </c>
      <c r="AL9" s="14">
        <v>0.32862115920493701</v>
      </c>
      <c r="AM9" s="14">
        <v>0.31746768477856102</v>
      </c>
      <c r="AN9" s="14">
        <v>0.48111907623989197</v>
      </c>
      <c r="AO9" s="14">
        <v>0.18185018769765701</v>
      </c>
      <c r="AP9" s="14">
        <v>0.34732506813127201</v>
      </c>
      <c r="AQ9" s="14">
        <v>0.22541277324893699</v>
      </c>
      <c r="AR9" s="14">
        <v>0.12589370955065099</v>
      </c>
      <c r="AS9" s="14">
        <v>0.71357673861565296</v>
      </c>
      <c r="AT9" s="14">
        <v>0.126451459221009</v>
      </c>
      <c r="AU9" s="14">
        <v>0.118061233106871</v>
      </c>
      <c r="AV9" s="14"/>
      <c r="AW9" s="14">
        <v>0.27027269712254298</v>
      </c>
      <c r="AX9" s="14">
        <v>0.31617660600106701</v>
      </c>
      <c r="AY9" s="14"/>
      <c r="AZ9" s="14">
        <v>0.29254513228094697</v>
      </c>
      <c r="BA9" s="14">
        <v>0.281924668654637</v>
      </c>
      <c r="BB9" s="14" t="s">
        <v>98</v>
      </c>
      <c r="BC9" s="14">
        <v>0.29667243845378699</v>
      </c>
      <c r="BD9" s="14">
        <v>0.279014278984199</v>
      </c>
      <c r="BE9" s="14">
        <v>0.30555379641562902</v>
      </c>
      <c r="BF9" s="14">
        <v>0.22018121928852999</v>
      </c>
      <c r="BG9" s="14"/>
      <c r="BH9" s="14">
        <v>0.28765965133042698</v>
      </c>
      <c r="BI9" s="14">
        <v>0.32038444961128398</v>
      </c>
      <c r="BJ9" s="14">
        <v>0.167846737810812</v>
      </c>
      <c r="BK9" s="14"/>
      <c r="BL9" s="14">
        <v>0.29042957080676401</v>
      </c>
      <c r="BM9" s="14">
        <v>0.35782066388087203</v>
      </c>
      <c r="BN9" s="14">
        <v>0.27259967987369399</v>
      </c>
      <c r="BO9" s="14">
        <v>0</v>
      </c>
      <c r="BP9" s="14">
        <v>0.15050873844128601</v>
      </c>
      <c r="BQ9" s="14"/>
      <c r="BR9" s="14">
        <v>0.283108572212462</v>
      </c>
      <c r="BS9" s="14">
        <v>0.31867712678881499</v>
      </c>
      <c r="BT9" s="14">
        <v>0.430465554956524</v>
      </c>
    </row>
    <row r="10" spans="2:72" x14ac:dyDescent="0.25">
      <c r="B10" s="15" t="s">
        <v>256</v>
      </c>
      <c r="C10" s="14">
        <v>0.40616914736259302</v>
      </c>
      <c r="D10" s="14">
        <v>0.37347388833240103</v>
      </c>
      <c r="E10" s="14">
        <v>0.43805979317459298</v>
      </c>
      <c r="F10" s="14"/>
      <c r="G10" s="14">
        <v>0.30868784413933897</v>
      </c>
      <c r="H10" s="14">
        <v>0.45365953787380497</v>
      </c>
      <c r="I10" s="14">
        <v>0.37010989984856901</v>
      </c>
      <c r="J10" s="14">
        <v>0.43320923767987901</v>
      </c>
      <c r="K10" s="14">
        <v>0.37918443347415498</v>
      </c>
      <c r="L10" s="14">
        <v>0.45275544361526499</v>
      </c>
      <c r="M10" s="14"/>
      <c r="N10" s="14">
        <v>0.49064670185261799</v>
      </c>
      <c r="O10" s="14">
        <v>0.35797527224112502</v>
      </c>
      <c r="P10" s="14">
        <v>0.39809512294104898</v>
      </c>
      <c r="Q10" s="14">
        <v>0.37191317732079199</v>
      </c>
      <c r="R10" s="14"/>
      <c r="S10" s="14">
        <v>0.342563034740404</v>
      </c>
      <c r="T10" s="14">
        <v>0.49555491495626403</v>
      </c>
      <c r="U10" s="14">
        <v>0.237006067834138</v>
      </c>
      <c r="V10" s="14">
        <v>0.41739817492301001</v>
      </c>
      <c r="W10" s="14">
        <v>0.41864508979856302</v>
      </c>
      <c r="X10" s="14">
        <v>0.44476356501887099</v>
      </c>
      <c r="Y10" s="14">
        <v>0.51804506939887396</v>
      </c>
      <c r="Z10" s="14">
        <v>0.38883161358384999</v>
      </c>
      <c r="AA10" s="14">
        <v>0.41845494752114498</v>
      </c>
      <c r="AB10" s="14">
        <v>0.40640998874678902</v>
      </c>
      <c r="AC10" s="14">
        <v>0.26382649616272902</v>
      </c>
      <c r="AD10" s="14">
        <v>0.52184698363801996</v>
      </c>
      <c r="AE10" s="14"/>
      <c r="AF10" s="14">
        <v>0</v>
      </c>
      <c r="AG10" s="14">
        <v>0.334652440143</v>
      </c>
      <c r="AH10" s="14">
        <v>0.51520850560886799</v>
      </c>
      <c r="AI10" s="14">
        <v>0.34837814216401702</v>
      </c>
      <c r="AJ10" s="14">
        <v>0.38199648034056799</v>
      </c>
      <c r="AK10" s="14">
        <v>0.39491170743239801</v>
      </c>
      <c r="AL10" s="14">
        <v>0.37963704928459802</v>
      </c>
      <c r="AM10" s="14">
        <v>0.503966846500425</v>
      </c>
      <c r="AN10" s="14">
        <v>0.22749450225804799</v>
      </c>
      <c r="AO10" s="14">
        <v>0.70030819626983198</v>
      </c>
      <c r="AP10" s="14">
        <v>0.46142748451341498</v>
      </c>
      <c r="AQ10" s="14">
        <v>0.47508583212460698</v>
      </c>
      <c r="AR10" s="14">
        <v>0.39812279059540601</v>
      </c>
      <c r="AS10" s="14">
        <v>0.28642326138434698</v>
      </c>
      <c r="AT10" s="14">
        <v>0.709127187140978</v>
      </c>
      <c r="AU10" s="14">
        <v>0.68966694314581001</v>
      </c>
      <c r="AV10" s="14"/>
      <c r="AW10" s="14">
        <v>0.44010040363302499</v>
      </c>
      <c r="AX10" s="14">
        <v>0.360574328404483</v>
      </c>
      <c r="AY10" s="14"/>
      <c r="AZ10" s="14">
        <v>0.43393241154606599</v>
      </c>
      <c r="BA10" s="14">
        <v>0.42339669048953299</v>
      </c>
      <c r="BB10" s="14" t="s">
        <v>98</v>
      </c>
      <c r="BC10" s="14">
        <v>0.40575313082536302</v>
      </c>
      <c r="BD10" s="14">
        <v>0.48328591226592399</v>
      </c>
      <c r="BE10" s="14">
        <v>0.34208601055555998</v>
      </c>
      <c r="BF10" s="14">
        <v>0.119111088933091</v>
      </c>
      <c r="BG10" s="14"/>
      <c r="BH10" s="14">
        <v>0.43067379426571101</v>
      </c>
      <c r="BI10" s="14">
        <v>0.40299706932715201</v>
      </c>
      <c r="BJ10" s="14">
        <v>0.41287364368332102</v>
      </c>
      <c r="BK10" s="14"/>
      <c r="BL10" s="14">
        <v>0.40339613851272199</v>
      </c>
      <c r="BM10" s="14">
        <v>0.37908423286857101</v>
      </c>
      <c r="BN10" s="14">
        <v>0.438777268546725</v>
      </c>
      <c r="BO10" s="14">
        <v>0.375566882690752</v>
      </c>
      <c r="BP10" s="14">
        <v>0.41814971794190098</v>
      </c>
      <c r="BQ10" s="14"/>
      <c r="BR10" s="14">
        <v>0.40842072179465</v>
      </c>
      <c r="BS10" s="14">
        <v>0.41758361997994098</v>
      </c>
      <c r="BT10" s="14">
        <v>0.35378792513127499</v>
      </c>
    </row>
    <row r="11" spans="2:72" ht="30" x14ac:dyDescent="0.25">
      <c r="B11" s="15" t="s">
        <v>257</v>
      </c>
      <c r="C11" s="14">
        <v>0.183138966119471</v>
      </c>
      <c r="D11" s="14">
        <v>0.18876692218842001</v>
      </c>
      <c r="E11" s="14">
        <v>0.178066277534836</v>
      </c>
      <c r="F11" s="14"/>
      <c r="G11" s="14">
        <v>0.29022617899084202</v>
      </c>
      <c r="H11" s="14">
        <v>0.145814401227015</v>
      </c>
      <c r="I11" s="14">
        <v>0.165624434341308</v>
      </c>
      <c r="J11" s="14">
        <v>0.17321874970732201</v>
      </c>
      <c r="K11" s="14">
        <v>0.151938656014238</v>
      </c>
      <c r="L11" s="14">
        <v>0.189491493175621</v>
      </c>
      <c r="M11" s="14"/>
      <c r="N11" s="14">
        <v>0.138935180023598</v>
      </c>
      <c r="O11" s="14">
        <v>0.22680827480506099</v>
      </c>
      <c r="P11" s="14">
        <v>0.19115783969310499</v>
      </c>
      <c r="Q11" s="14">
        <v>0.183679405514377</v>
      </c>
      <c r="R11" s="14"/>
      <c r="S11" s="14">
        <v>0.26196915107940999</v>
      </c>
      <c r="T11" s="14">
        <v>0.150594700821719</v>
      </c>
      <c r="U11" s="14">
        <v>0.13438953681365801</v>
      </c>
      <c r="V11" s="14">
        <v>0.18641834511116201</v>
      </c>
      <c r="W11" s="14">
        <v>0.15876460276136101</v>
      </c>
      <c r="X11" s="14">
        <v>0.25419349803443803</v>
      </c>
      <c r="Y11" s="14">
        <v>0.22825701968355799</v>
      </c>
      <c r="Z11" s="14">
        <v>8.5748540625602901E-2</v>
      </c>
      <c r="AA11" s="14">
        <v>0.164634984093665</v>
      </c>
      <c r="AB11" s="14">
        <v>0.17210477291349599</v>
      </c>
      <c r="AC11" s="14">
        <v>0.15788981841556601</v>
      </c>
      <c r="AD11" s="14">
        <v>8.8370013620802199E-2</v>
      </c>
      <c r="AE11" s="14"/>
      <c r="AF11" s="14">
        <v>0.29153865353144198</v>
      </c>
      <c r="AG11" s="14">
        <v>0.23415269774233899</v>
      </c>
      <c r="AH11" s="14">
        <v>0.12983004349187299</v>
      </c>
      <c r="AI11" s="14">
        <v>0.19910869713033799</v>
      </c>
      <c r="AJ11" s="14">
        <v>0.16247416918698701</v>
      </c>
      <c r="AK11" s="14">
        <v>0.198295539529736</v>
      </c>
      <c r="AL11" s="14">
        <v>0.16000729063227401</v>
      </c>
      <c r="AM11" s="14">
        <v>0.15203422396362801</v>
      </c>
      <c r="AN11" s="14">
        <v>0.26481190458059001</v>
      </c>
      <c r="AO11" s="14">
        <v>0.117841616032511</v>
      </c>
      <c r="AP11" s="14">
        <v>0.13240626071789599</v>
      </c>
      <c r="AQ11" s="14">
        <v>9.4918472203902496E-2</v>
      </c>
      <c r="AR11" s="14">
        <v>0.23654729616686099</v>
      </c>
      <c r="AS11" s="14">
        <v>0</v>
      </c>
      <c r="AT11" s="14">
        <v>0.164421353638013</v>
      </c>
      <c r="AU11" s="14">
        <v>0.133246857511928</v>
      </c>
      <c r="AV11" s="14"/>
      <c r="AW11" s="14">
        <v>0.177846138363662</v>
      </c>
      <c r="AX11" s="14">
        <v>0.19025115558216699</v>
      </c>
      <c r="AY11" s="14"/>
      <c r="AZ11" s="14">
        <v>0.180680728098675</v>
      </c>
      <c r="BA11" s="14">
        <v>0.16715923106349301</v>
      </c>
      <c r="BB11" s="14" t="s">
        <v>98</v>
      </c>
      <c r="BC11" s="14">
        <v>0.13062521431794499</v>
      </c>
      <c r="BD11" s="14">
        <v>0.162322017925045</v>
      </c>
      <c r="BE11" s="14">
        <v>0.198023977866149</v>
      </c>
      <c r="BF11" s="14">
        <v>0.43010443470245502</v>
      </c>
      <c r="BG11" s="14"/>
      <c r="BH11" s="14">
        <v>0.168604763060204</v>
      </c>
      <c r="BI11" s="14">
        <v>0.17581309155477601</v>
      </c>
      <c r="BJ11" s="14">
        <v>0.25326363053609102</v>
      </c>
      <c r="BK11" s="14"/>
      <c r="BL11" s="14">
        <v>0.156773066050995</v>
      </c>
      <c r="BM11" s="14">
        <v>0.186143164582489</v>
      </c>
      <c r="BN11" s="14">
        <v>0.10693014394726701</v>
      </c>
      <c r="BO11" s="14">
        <v>0.29396535782250699</v>
      </c>
      <c r="BP11" s="14">
        <v>0.27962935877609602</v>
      </c>
      <c r="BQ11" s="14"/>
      <c r="BR11" s="14">
        <v>0.188633654301152</v>
      </c>
      <c r="BS11" s="14">
        <v>0.17578337695424601</v>
      </c>
      <c r="BT11" s="14">
        <v>0.17565894510552299</v>
      </c>
    </row>
    <row r="12" spans="2:72" x14ac:dyDescent="0.25">
      <c r="B12" s="15" t="s">
        <v>258</v>
      </c>
      <c r="C12" s="14">
        <v>4.1998906844372401E-2</v>
      </c>
      <c r="D12" s="14">
        <v>5.5447010240704503E-2</v>
      </c>
      <c r="E12" s="14">
        <v>2.7840085694535499E-2</v>
      </c>
      <c r="F12" s="14"/>
      <c r="G12" s="14">
        <v>4.8895681852613698E-2</v>
      </c>
      <c r="H12" s="14">
        <v>4.5271694759339599E-2</v>
      </c>
      <c r="I12" s="14">
        <v>5.9323406811391401E-2</v>
      </c>
      <c r="J12" s="14">
        <v>4.2332109990299099E-2</v>
      </c>
      <c r="K12" s="14">
        <v>2.5509996078900699E-2</v>
      </c>
      <c r="L12" s="14">
        <v>3.1481988357799799E-2</v>
      </c>
      <c r="M12" s="14"/>
      <c r="N12" s="14">
        <v>4.2541063156444403E-2</v>
      </c>
      <c r="O12" s="14">
        <v>6.0559506674592298E-2</v>
      </c>
      <c r="P12" s="14">
        <v>3.9515403698186603E-2</v>
      </c>
      <c r="Q12" s="14">
        <v>2.50348320139962E-2</v>
      </c>
      <c r="R12" s="14"/>
      <c r="S12" s="14">
        <v>6.5240297889957E-2</v>
      </c>
      <c r="T12" s="14">
        <v>6.1336082455341001E-2</v>
      </c>
      <c r="U12" s="14">
        <v>5.0246695877860098E-2</v>
      </c>
      <c r="V12" s="14">
        <v>0</v>
      </c>
      <c r="W12" s="14">
        <v>3.64286710016977E-2</v>
      </c>
      <c r="X12" s="14">
        <v>3.01468163435171E-2</v>
      </c>
      <c r="Y12" s="14">
        <v>0</v>
      </c>
      <c r="Z12" s="14">
        <v>4.1153706062044999E-2</v>
      </c>
      <c r="AA12" s="14">
        <v>1.35422986776162E-2</v>
      </c>
      <c r="AB12" s="14">
        <v>8.1557754348774894E-2</v>
      </c>
      <c r="AC12" s="14">
        <v>3.5353673368819102E-2</v>
      </c>
      <c r="AD12" s="14">
        <v>0.10851584047462701</v>
      </c>
      <c r="AE12" s="14"/>
      <c r="AF12" s="14">
        <v>0.70846134646855796</v>
      </c>
      <c r="AG12" s="14">
        <v>6.6858016067718101E-2</v>
      </c>
      <c r="AH12" s="14">
        <v>0</v>
      </c>
      <c r="AI12" s="14">
        <v>2.2953115157015799E-2</v>
      </c>
      <c r="AJ12" s="14">
        <v>4.1548357791380199E-2</v>
      </c>
      <c r="AK12" s="14">
        <v>3.1001091368680098E-2</v>
      </c>
      <c r="AL12" s="14">
        <v>3.6232397134792003E-2</v>
      </c>
      <c r="AM12" s="14">
        <v>2.65312447573865E-2</v>
      </c>
      <c r="AN12" s="14">
        <v>0</v>
      </c>
      <c r="AO12" s="14">
        <v>0</v>
      </c>
      <c r="AP12" s="14">
        <v>5.88411866374179E-2</v>
      </c>
      <c r="AQ12" s="14">
        <v>7.0726013496645798E-2</v>
      </c>
      <c r="AR12" s="14">
        <v>0.115556262002837</v>
      </c>
      <c r="AS12" s="14">
        <v>0</v>
      </c>
      <c r="AT12" s="14">
        <v>0</v>
      </c>
      <c r="AU12" s="14">
        <v>5.90249662353916E-2</v>
      </c>
      <c r="AV12" s="14"/>
      <c r="AW12" s="14">
        <v>3.6210678997150601E-2</v>
      </c>
      <c r="AX12" s="14">
        <v>4.9776785702702497E-2</v>
      </c>
      <c r="AY12" s="14"/>
      <c r="AZ12" s="14">
        <v>3.5676597315850003E-2</v>
      </c>
      <c r="BA12" s="14">
        <v>5.0439402106639802E-2</v>
      </c>
      <c r="BB12" s="14" t="s">
        <v>98</v>
      </c>
      <c r="BC12" s="14">
        <v>4.2566367225587799E-2</v>
      </c>
      <c r="BD12" s="14">
        <v>2.7877869765530298E-2</v>
      </c>
      <c r="BE12" s="14">
        <v>3.6148226112134203E-2</v>
      </c>
      <c r="BF12" s="14">
        <v>0.146132732442986</v>
      </c>
      <c r="BG12" s="14"/>
      <c r="BH12" s="14">
        <v>5.0246207482542903E-2</v>
      </c>
      <c r="BI12" s="14">
        <v>2.4316120358532499E-2</v>
      </c>
      <c r="BJ12" s="14">
        <v>4.2758595501106798E-2</v>
      </c>
      <c r="BK12" s="14"/>
      <c r="BL12" s="14">
        <v>6.3130083452224303E-2</v>
      </c>
      <c r="BM12" s="14">
        <v>2.8023055411096998E-2</v>
      </c>
      <c r="BN12" s="14">
        <v>7.3588557010498198E-2</v>
      </c>
      <c r="BO12" s="14">
        <v>0</v>
      </c>
      <c r="BP12" s="14">
        <v>1.8775147141376201E-2</v>
      </c>
      <c r="BQ12" s="14"/>
      <c r="BR12" s="14">
        <v>4.65404326941639E-2</v>
      </c>
      <c r="BS12" s="14">
        <v>2.2064824382025099E-2</v>
      </c>
      <c r="BT12" s="14">
        <v>0</v>
      </c>
    </row>
    <row r="13" spans="2:72" x14ac:dyDescent="0.25">
      <c r="B13" s="15" t="s">
        <v>259</v>
      </c>
      <c r="C13" s="14">
        <v>2.2807715736708801E-2</v>
      </c>
      <c r="D13" s="14">
        <v>3.2516542939717702E-2</v>
      </c>
      <c r="E13" s="14">
        <v>1.25470916835238E-2</v>
      </c>
      <c r="F13" s="14"/>
      <c r="G13" s="14">
        <v>0</v>
      </c>
      <c r="H13" s="14">
        <v>2.0041168608455201E-2</v>
      </c>
      <c r="I13" s="14">
        <v>1.17091929996771E-2</v>
      </c>
      <c r="J13" s="14">
        <v>3.2395974643006198E-2</v>
      </c>
      <c r="K13" s="14">
        <v>4.0257214425269298E-2</v>
      </c>
      <c r="L13" s="14">
        <v>2.91884413661994E-2</v>
      </c>
      <c r="M13" s="14"/>
      <c r="N13" s="14">
        <v>3.2621611654824897E-2</v>
      </c>
      <c r="O13" s="14">
        <v>2.7500438742326501E-2</v>
      </c>
      <c r="P13" s="14">
        <v>1.17362406014699E-2</v>
      </c>
      <c r="Q13" s="14">
        <v>1.59694906352328E-2</v>
      </c>
      <c r="R13" s="14"/>
      <c r="S13" s="14">
        <v>2.2223798734445299E-2</v>
      </c>
      <c r="T13" s="14">
        <v>2.6878965206083499E-2</v>
      </c>
      <c r="U13" s="14">
        <v>9.5944084515530395E-2</v>
      </c>
      <c r="V13" s="14">
        <v>5.1790730667286899E-2</v>
      </c>
      <c r="W13" s="14">
        <v>2.97921181385923E-2</v>
      </c>
      <c r="X13" s="14">
        <v>0</v>
      </c>
      <c r="Y13" s="14">
        <v>0</v>
      </c>
      <c r="Z13" s="14">
        <v>5.1438128007165997E-2</v>
      </c>
      <c r="AA13" s="14">
        <v>0</v>
      </c>
      <c r="AB13" s="14">
        <v>0</v>
      </c>
      <c r="AC13" s="14">
        <v>0</v>
      </c>
      <c r="AD13" s="14">
        <v>0</v>
      </c>
      <c r="AE13" s="14"/>
      <c r="AF13" s="14">
        <v>0</v>
      </c>
      <c r="AG13" s="14">
        <v>2.8127423789224199E-2</v>
      </c>
      <c r="AH13" s="14">
        <v>3.3911395139966299E-2</v>
      </c>
      <c r="AI13" s="14">
        <v>3.2379984671397799E-2</v>
      </c>
      <c r="AJ13" s="14">
        <v>2.0827331408844699E-2</v>
      </c>
      <c r="AK13" s="14">
        <v>3.5329816121657698E-2</v>
      </c>
      <c r="AL13" s="14">
        <v>4.8112387159387399E-2</v>
      </c>
      <c r="AM13" s="14">
        <v>0</v>
      </c>
      <c r="AN13" s="14">
        <v>0</v>
      </c>
      <c r="AO13" s="14">
        <v>0</v>
      </c>
      <c r="AP13" s="14">
        <v>0</v>
      </c>
      <c r="AQ13" s="14">
        <v>5.5426057723436298E-2</v>
      </c>
      <c r="AR13" s="14">
        <v>3.9814077570478001E-2</v>
      </c>
      <c r="AS13" s="14">
        <v>0</v>
      </c>
      <c r="AT13" s="14">
        <v>0</v>
      </c>
      <c r="AU13" s="14">
        <v>0</v>
      </c>
      <c r="AV13" s="14"/>
      <c r="AW13" s="14">
        <v>2.05594242084122E-2</v>
      </c>
      <c r="AX13" s="14">
        <v>2.5828837158819701E-2</v>
      </c>
      <c r="AY13" s="14"/>
      <c r="AZ13" s="14">
        <v>2.4035692775379199E-2</v>
      </c>
      <c r="BA13" s="14">
        <v>1.38039509344694E-2</v>
      </c>
      <c r="BB13" s="14" t="s">
        <v>98</v>
      </c>
      <c r="BC13" s="14">
        <v>0</v>
      </c>
      <c r="BD13" s="14">
        <v>1.8574757832236902E-2</v>
      </c>
      <c r="BE13" s="14">
        <v>4.8352319387320403E-2</v>
      </c>
      <c r="BF13" s="14">
        <v>0</v>
      </c>
      <c r="BG13" s="14"/>
      <c r="BH13" s="14">
        <v>2.54566079204375E-2</v>
      </c>
      <c r="BI13" s="14">
        <v>2.6061515396866498E-2</v>
      </c>
      <c r="BJ13" s="14">
        <v>1.7083027393670399E-2</v>
      </c>
      <c r="BK13" s="14"/>
      <c r="BL13" s="14">
        <v>3.8991449430245698E-2</v>
      </c>
      <c r="BM13" s="14">
        <v>1.5873732921012702E-2</v>
      </c>
      <c r="BN13" s="14">
        <v>2.6824947694535899E-2</v>
      </c>
      <c r="BO13" s="14">
        <v>0.33046775948674101</v>
      </c>
      <c r="BP13" s="14">
        <v>0</v>
      </c>
      <c r="BQ13" s="14"/>
      <c r="BR13" s="14">
        <v>5.8312314651007197E-2</v>
      </c>
      <c r="BS13" s="14">
        <v>1.62400172123928E-2</v>
      </c>
      <c r="BT13" s="14">
        <v>0</v>
      </c>
    </row>
    <row r="14" spans="2:72" x14ac:dyDescent="0.25">
      <c r="B14" s="15" t="s">
        <v>92</v>
      </c>
      <c r="C14" s="14">
        <v>5.6026823503132102E-2</v>
      </c>
      <c r="D14" s="14">
        <v>4.9611191646664103E-2</v>
      </c>
      <c r="E14" s="14">
        <v>6.3173262916680406E-2</v>
      </c>
      <c r="F14" s="14"/>
      <c r="G14" s="14">
        <v>3.0242255847255602E-2</v>
      </c>
      <c r="H14" s="14">
        <v>8.9507324252915604E-2</v>
      </c>
      <c r="I14" s="14">
        <v>0.108351263035247</v>
      </c>
      <c r="J14" s="14">
        <v>2.8483488389765801E-2</v>
      </c>
      <c r="K14" s="14">
        <v>4.8009650581305803E-2</v>
      </c>
      <c r="L14" s="14">
        <v>3.0071455467488201E-2</v>
      </c>
      <c r="M14" s="14"/>
      <c r="N14" s="14">
        <v>4.7168135816695503E-2</v>
      </c>
      <c r="O14" s="14">
        <v>5.4244860969015603E-2</v>
      </c>
      <c r="P14" s="14">
        <v>4.87101717782219E-2</v>
      </c>
      <c r="Q14" s="14">
        <v>7.3793172021267103E-2</v>
      </c>
      <c r="R14" s="14"/>
      <c r="S14" s="14">
        <v>4.6364253205512698E-2</v>
      </c>
      <c r="T14" s="14">
        <v>3.1851385282194299E-2</v>
      </c>
      <c r="U14" s="14">
        <v>6.0379960762436201E-2</v>
      </c>
      <c r="V14" s="14">
        <v>0</v>
      </c>
      <c r="W14" s="14">
        <v>8.9762845965101506E-2</v>
      </c>
      <c r="X14" s="14">
        <v>0.14651734336559499</v>
      </c>
      <c r="Y14" s="14">
        <v>0</v>
      </c>
      <c r="Z14" s="14">
        <v>0.102702371053952</v>
      </c>
      <c r="AA14" s="14">
        <v>2.76772727072103E-2</v>
      </c>
      <c r="AB14" s="14">
        <v>9.1928548947012703E-2</v>
      </c>
      <c r="AC14" s="14">
        <v>0.171016883581912</v>
      </c>
      <c r="AD14" s="14">
        <v>0</v>
      </c>
      <c r="AE14" s="14"/>
      <c r="AF14" s="14">
        <v>0</v>
      </c>
      <c r="AG14" s="14">
        <v>6.8098657520215294E-2</v>
      </c>
      <c r="AH14" s="14">
        <v>6.4880976019995401E-2</v>
      </c>
      <c r="AI14" s="14">
        <v>3.9984984839577201E-2</v>
      </c>
      <c r="AJ14" s="14">
        <v>0.16581576856566499</v>
      </c>
      <c r="AK14" s="14">
        <v>0</v>
      </c>
      <c r="AL14" s="14">
        <v>4.7389716584010998E-2</v>
      </c>
      <c r="AM14" s="14">
        <v>0</v>
      </c>
      <c r="AN14" s="14">
        <v>2.65745169214693E-2</v>
      </c>
      <c r="AO14" s="14">
        <v>0</v>
      </c>
      <c r="AP14" s="14">
        <v>0</v>
      </c>
      <c r="AQ14" s="14">
        <v>7.8430851202471299E-2</v>
      </c>
      <c r="AR14" s="14">
        <v>8.4065864113767194E-2</v>
      </c>
      <c r="AS14" s="14">
        <v>0</v>
      </c>
      <c r="AT14" s="14">
        <v>0</v>
      </c>
      <c r="AU14" s="14">
        <v>0</v>
      </c>
      <c r="AV14" s="14"/>
      <c r="AW14" s="14">
        <v>5.5010657675207103E-2</v>
      </c>
      <c r="AX14" s="14">
        <v>5.7392287150761098E-2</v>
      </c>
      <c r="AY14" s="14"/>
      <c r="AZ14" s="14">
        <v>3.31294379830816E-2</v>
      </c>
      <c r="BA14" s="14">
        <v>6.32760567512273E-2</v>
      </c>
      <c r="BB14" s="14" t="s">
        <v>98</v>
      </c>
      <c r="BC14" s="14">
        <v>0.124382849177318</v>
      </c>
      <c r="BD14" s="14">
        <v>2.8925163227064999E-2</v>
      </c>
      <c r="BE14" s="14">
        <v>6.9835669663207506E-2</v>
      </c>
      <c r="BF14" s="14">
        <v>8.4470524632938596E-2</v>
      </c>
      <c r="BG14" s="14"/>
      <c r="BH14" s="14">
        <v>3.7358975940677303E-2</v>
      </c>
      <c r="BI14" s="14">
        <v>5.0427753751389401E-2</v>
      </c>
      <c r="BJ14" s="14">
        <v>0.106174365074998</v>
      </c>
      <c r="BK14" s="14"/>
      <c r="BL14" s="14">
        <v>4.7279691747050302E-2</v>
      </c>
      <c r="BM14" s="14">
        <v>3.30551503359586E-2</v>
      </c>
      <c r="BN14" s="14">
        <v>8.1279402927279795E-2</v>
      </c>
      <c r="BO14" s="14">
        <v>0</v>
      </c>
      <c r="BP14" s="14">
        <v>0.13293703769934101</v>
      </c>
      <c r="BQ14" s="14"/>
      <c r="BR14" s="14">
        <v>1.4984304346565501E-2</v>
      </c>
      <c r="BS14" s="14">
        <v>4.9651034682579899E-2</v>
      </c>
      <c r="BT14" s="14">
        <v>4.0087574806677601E-2</v>
      </c>
    </row>
    <row r="15" spans="2:72" x14ac:dyDescent="0.25">
      <c r="B15" s="15" t="s">
        <v>130</v>
      </c>
      <c r="C15" s="21">
        <v>0.69602758779631502</v>
      </c>
      <c r="D15" s="21">
        <v>0.67365833298449396</v>
      </c>
      <c r="E15" s="21">
        <v>0.71837328217042395</v>
      </c>
      <c r="F15" s="21"/>
      <c r="G15" s="21">
        <v>0.63063588330928899</v>
      </c>
      <c r="H15" s="21">
        <v>0.69936541115227502</v>
      </c>
      <c r="I15" s="21">
        <v>0.65499170281237595</v>
      </c>
      <c r="J15" s="21">
        <v>0.72356967726960697</v>
      </c>
      <c r="K15" s="21">
        <v>0.73428448290028603</v>
      </c>
      <c r="L15" s="21">
        <v>0.71976662163289196</v>
      </c>
      <c r="M15" s="21"/>
      <c r="N15" s="21">
        <v>0.73873400934843703</v>
      </c>
      <c r="O15" s="21">
        <v>0.63088691880900505</v>
      </c>
      <c r="P15" s="21">
        <v>0.70888034422901702</v>
      </c>
      <c r="Q15" s="21">
        <v>0.70152309981512695</v>
      </c>
      <c r="R15" s="21"/>
      <c r="S15" s="21">
        <v>0.60420249909067503</v>
      </c>
      <c r="T15" s="21">
        <v>0.72933886623466204</v>
      </c>
      <c r="U15" s="21">
        <v>0.65903972203051597</v>
      </c>
      <c r="V15" s="21">
        <v>0.76179092422155104</v>
      </c>
      <c r="W15" s="21">
        <v>0.68525176213324801</v>
      </c>
      <c r="X15" s="21">
        <v>0.56914234225645</v>
      </c>
      <c r="Y15" s="21">
        <v>0.77174298031644195</v>
      </c>
      <c r="Z15" s="21">
        <v>0.71895725425123402</v>
      </c>
      <c r="AA15" s="21">
        <v>0.79414544452150904</v>
      </c>
      <c r="AB15" s="21">
        <v>0.65440892379071602</v>
      </c>
      <c r="AC15" s="21">
        <v>0.63573962463370304</v>
      </c>
      <c r="AD15" s="21">
        <v>0.80311414590457098</v>
      </c>
      <c r="AE15" s="21"/>
      <c r="AF15" s="21">
        <v>0</v>
      </c>
      <c r="AG15" s="21">
        <v>0.60276320488050295</v>
      </c>
      <c r="AH15" s="21">
        <v>0.77137758534816503</v>
      </c>
      <c r="AI15" s="21">
        <v>0.70557321820167096</v>
      </c>
      <c r="AJ15" s="21">
        <v>0.60933437304712301</v>
      </c>
      <c r="AK15" s="21">
        <v>0.73537355297992602</v>
      </c>
      <c r="AL15" s="21">
        <v>0.70825820848953502</v>
      </c>
      <c r="AM15" s="21">
        <v>0.82143453127898602</v>
      </c>
      <c r="AN15" s="21">
        <v>0.70861357849794004</v>
      </c>
      <c r="AO15" s="21">
        <v>0.88215838396748902</v>
      </c>
      <c r="AP15" s="21">
        <v>0.80875255264468704</v>
      </c>
      <c r="AQ15" s="21">
        <v>0.70049860537354403</v>
      </c>
      <c r="AR15" s="21">
        <v>0.52401650014605705</v>
      </c>
      <c r="AS15" s="21">
        <v>1</v>
      </c>
      <c r="AT15" s="21">
        <v>0.83557864636198698</v>
      </c>
      <c r="AU15" s="21">
        <v>0.80772817625268001</v>
      </c>
      <c r="AV15" s="21"/>
      <c r="AW15" s="21">
        <v>0.71037310075556803</v>
      </c>
      <c r="AX15" s="21">
        <v>0.67675093440555001</v>
      </c>
      <c r="AY15" s="21"/>
      <c r="AZ15" s="21">
        <v>0.72647754382701402</v>
      </c>
      <c r="BA15" s="21">
        <v>0.70532135914417005</v>
      </c>
      <c r="BB15" s="21" t="s">
        <v>98</v>
      </c>
      <c r="BC15" s="21">
        <v>0.70242556927914901</v>
      </c>
      <c r="BD15" s="21">
        <v>0.76230019125012305</v>
      </c>
      <c r="BE15" s="21">
        <v>0.64763980697118895</v>
      </c>
      <c r="BF15" s="21">
        <v>0.33929230822161999</v>
      </c>
      <c r="BG15" s="21"/>
      <c r="BH15" s="21">
        <v>0.71833344559613799</v>
      </c>
      <c r="BI15" s="21">
        <v>0.72338151893843605</v>
      </c>
      <c r="BJ15" s="21">
        <v>0.58072038149413396</v>
      </c>
      <c r="BK15" s="21"/>
      <c r="BL15" s="21">
        <v>0.69382570931948495</v>
      </c>
      <c r="BM15" s="21">
        <v>0.73690489674944304</v>
      </c>
      <c r="BN15" s="21">
        <v>0.71137694842041899</v>
      </c>
      <c r="BO15" s="21">
        <v>0.375566882690752</v>
      </c>
      <c r="BP15" s="21">
        <v>0.56865845638318702</v>
      </c>
      <c r="BQ15" s="21"/>
      <c r="BR15" s="21">
        <v>0.69152929400711205</v>
      </c>
      <c r="BS15" s="21">
        <v>0.73626074676875697</v>
      </c>
      <c r="BT15" s="21">
        <v>0.78425348008779905</v>
      </c>
    </row>
    <row r="16" spans="2:72" x14ac:dyDescent="0.25">
      <c r="B16" s="15" t="s">
        <v>131</v>
      </c>
      <c r="C16" s="21">
        <v>6.4806622581081205E-2</v>
      </c>
      <c r="D16" s="21">
        <v>8.7963553180422302E-2</v>
      </c>
      <c r="E16" s="21">
        <v>4.03871773780594E-2</v>
      </c>
      <c r="F16" s="21"/>
      <c r="G16" s="21">
        <v>4.8895681852613698E-2</v>
      </c>
      <c r="H16" s="21">
        <v>6.5312863367794793E-2</v>
      </c>
      <c r="I16" s="21">
        <v>7.1032599811068506E-2</v>
      </c>
      <c r="J16" s="21">
        <v>7.4728084633305297E-2</v>
      </c>
      <c r="K16" s="21">
        <v>6.5767210504170004E-2</v>
      </c>
      <c r="L16" s="21">
        <v>6.0670429723999199E-2</v>
      </c>
      <c r="M16" s="21"/>
      <c r="N16" s="21">
        <v>7.5162674811269203E-2</v>
      </c>
      <c r="O16" s="21">
        <v>8.8059945416918806E-2</v>
      </c>
      <c r="P16" s="21">
        <v>5.12516442996565E-2</v>
      </c>
      <c r="Q16" s="21">
        <v>4.1004322649229E-2</v>
      </c>
      <c r="R16" s="21"/>
      <c r="S16" s="21">
        <v>8.7464096624402202E-2</v>
      </c>
      <c r="T16" s="21">
        <v>8.82150476614246E-2</v>
      </c>
      <c r="U16" s="21">
        <v>0.14619078039339001</v>
      </c>
      <c r="V16" s="21">
        <v>5.1790730667286899E-2</v>
      </c>
      <c r="W16" s="21">
        <v>6.6220789140289907E-2</v>
      </c>
      <c r="X16" s="21">
        <v>3.01468163435171E-2</v>
      </c>
      <c r="Y16" s="21">
        <v>0</v>
      </c>
      <c r="Z16" s="21">
        <v>9.2591834069210996E-2</v>
      </c>
      <c r="AA16" s="21">
        <v>1.35422986776162E-2</v>
      </c>
      <c r="AB16" s="21">
        <v>8.1557754348774894E-2</v>
      </c>
      <c r="AC16" s="21">
        <v>3.5353673368819102E-2</v>
      </c>
      <c r="AD16" s="21">
        <v>0.10851584047462701</v>
      </c>
      <c r="AE16" s="21"/>
      <c r="AF16" s="21">
        <v>0.70846134646855796</v>
      </c>
      <c r="AG16" s="21">
        <v>9.49854398569423E-2</v>
      </c>
      <c r="AH16" s="21">
        <v>3.3911395139966299E-2</v>
      </c>
      <c r="AI16" s="21">
        <v>5.5333099828413598E-2</v>
      </c>
      <c r="AJ16" s="21">
        <v>6.2375689200224897E-2</v>
      </c>
      <c r="AK16" s="21">
        <v>6.6330907490337807E-2</v>
      </c>
      <c r="AL16" s="21">
        <v>8.4344784294179395E-2</v>
      </c>
      <c r="AM16" s="21">
        <v>2.65312447573865E-2</v>
      </c>
      <c r="AN16" s="21">
        <v>0</v>
      </c>
      <c r="AO16" s="21">
        <v>0</v>
      </c>
      <c r="AP16" s="21">
        <v>5.88411866374179E-2</v>
      </c>
      <c r="AQ16" s="21">
        <v>0.12615207122008201</v>
      </c>
      <c r="AR16" s="21">
        <v>0.155370339573315</v>
      </c>
      <c r="AS16" s="21">
        <v>0</v>
      </c>
      <c r="AT16" s="21">
        <v>0</v>
      </c>
      <c r="AU16" s="21">
        <v>5.90249662353916E-2</v>
      </c>
      <c r="AV16" s="21"/>
      <c r="AW16" s="21">
        <v>5.6770103205562798E-2</v>
      </c>
      <c r="AX16" s="21">
        <v>7.5605622861522198E-2</v>
      </c>
      <c r="AY16" s="21"/>
      <c r="AZ16" s="21">
        <v>5.9712290091229199E-2</v>
      </c>
      <c r="BA16" s="21">
        <v>6.4243353041109202E-2</v>
      </c>
      <c r="BB16" s="21" t="s">
        <v>98</v>
      </c>
      <c r="BC16" s="21">
        <v>4.2566367225587799E-2</v>
      </c>
      <c r="BD16" s="21">
        <v>4.64526275977672E-2</v>
      </c>
      <c r="BE16" s="21">
        <v>8.4500545499454599E-2</v>
      </c>
      <c r="BF16" s="21">
        <v>0.146132732442986</v>
      </c>
      <c r="BG16" s="21"/>
      <c r="BH16" s="21">
        <v>7.5702815402980406E-2</v>
      </c>
      <c r="BI16" s="21">
        <v>5.0377635755398997E-2</v>
      </c>
      <c r="BJ16" s="21">
        <v>5.9841622894777201E-2</v>
      </c>
      <c r="BK16" s="21"/>
      <c r="BL16" s="21">
        <v>0.10212153288247</v>
      </c>
      <c r="BM16" s="21">
        <v>4.38967883321097E-2</v>
      </c>
      <c r="BN16" s="21">
        <v>0.100413504705034</v>
      </c>
      <c r="BO16" s="21">
        <v>0.33046775948674101</v>
      </c>
      <c r="BP16" s="21">
        <v>1.8775147141376201E-2</v>
      </c>
      <c r="BQ16" s="21"/>
      <c r="BR16" s="21">
        <v>0.104852747345171</v>
      </c>
      <c r="BS16" s="21">
        <v>3.8304841594417799E-2</v>
      </c>
      <c r="BT16" s="21">
        <v>0</v>
      </c>
    </row>
    <row r="17" spans="2:72" x14ac:dyDescent="0.25">
      <c r="B17" s="15" t="s">
        <v>132</v>
      </c>
      <c r="C17" s="22">
        <v>0.63122096521523396</v>
      </c>
      <c r="D17" s="22">
        <v>0.58569477980407103</v>
      </c>
      <c r="E17" s="22">
        <v>0.67798610479236499</v>
      </c>
      <c r="F17" s="22"/>
      <c r="G17" s="22">
        <v>0.58174020145667504</v>
      </c>
      <c r="H17" s="22">
        <v>0.63405254778447995</v>
      </c>
      <c r="I17" s="22">
        <v>0.58395910300130804</v>
      </c>
      <c r="J17" s="22">
        <v>0.64884159263630203</v>
      </c>
      <c r="K17" s="22">
        <v>0.66851727239611602</v>
      </c>
      <c r="L17" s="22">
        <v>0.65909619190889301</v>
      </c>
      <c r="M17" s="22"/>
      <c r="N17" s="22">
        <v>0.66357133453716799</v>
      </c>
      <c r="O17" s="22">
        <v>0.54282697339208597</v>
      </c>
      <c r="P17" s="22">
        <v>0.65762869992936002</v>
      </c>
      <c r="Q17" s="22">
        <v>0.66051877716589802</v>
      </c>
      <c r="R17" s="22"/>
      <c r="S17" s="22">
        <v>0.51673840246627301</v>
      </c>
      <c r="T17" s="22">
        <v>0.64112381857323797</v>
      </c>
      <c r="U17" s="22">
        <v>0.51284894163712502</v>
      </c>
      <c r="V17" s="22">
        <v>0.71000019355426502</v>
      </c>
      <c r="W17" s="22">
        <v>0.61903097299295795</v>
      </c>
      <c r="X17" s="22">
        <v>0.53899552591293298</v>
      </c>
      <c r="Y17" s="22">
        <v>0.77174298031644195</v>
      </c>
      <c r="Z17" s="22">
        <v>0.62636542018202301</v>
      </c>
      <c r="AA17" s="22">
        <v>0.78060314584389301</v>
      </c>
      <c r="AB17" s="22">
        <v>0.57285116944194103</v>
      </c>
      <c r="AC17" s="22">
        <v>0.60038595126488403</v>
      </c>
      <c r="AD17" s="22">
        <v>0.69459830542994505</v>
      </c>
      <c r="AE17" s="22"/>
      <c r="AF17" s="22">
        <v>-0.70846134646855796</v>
      </c>
      <c r="AG17" s="22">
        <v>0.50777776502356098</v>
      </c>
      <c r="AH17" s="22">
        <v>0.73746619020819804</v>
      </c>
      <c r="AI17" s="22">
        <v>0.65024011837325701</v>
      </c>
      <c r="AJ17" s="22">
        <v>0.54695868384689805</v>
      </c>
      <c r="AK17" s="22">
        <v>0.66904264548958803</v>
      </c>
      <c r="AL17" s="22">
        <v>0.623913424195356</v>
      </c>
      <c r="AM17" s="22">
        <v>0.79490328652159903</v>
      </c>
      <c r="AN17" s="22">
        <v>0.70861357849794004</v>
      </c>
      <c r="AO17" s="22">
        <v>0.88215838396748902</v>
      </c>
      <c r="AP17" s="22">
        <v>0.74991136600726904</v>
      </c>
      <c r="AQ17" s="22">
        <v>0.57434653415346204</v>
      </c>
      <c r="AR17" s="22">
        <v>0.36864616057274202</v>
      </c>
      <c r="AS17" s="22">
        <v>1</v>
      </c>
      <c r="AT17" s="22">
        <v>0.83557864636198698</v>
      </c>
      <c r="AU17" s="22">
        <v>0.74870321001728801</v>
      </c>
      <c r="AV17" s="22"/>
      <c r="AW17" s="22">
        <v>0.65360299755000495</v>
      </c>
      <c r="AX17" s="22">
        <v>0.60114531154402795</v>
      </c>
      <c r="AY17" s="22"/>
      <c r="AZ17" s="22">
        <v>0.66676525373578499</v>
      </c>
      <c r="BA17" s="22">
        <v>0.64107800610306098</v>
      </c>
      <c r="BB17" s="22" t="s">
        <v>98</v>
      </c>
      <c r="BC17" s="22">
        <v>0.65985920205356197</v>
      </c>
      <c r="BD17" s="22">
        <v>0.71584756365235602</v>
      </c>
      <c r="BE17" s="22">
        <v>0.56313926147173499</v>
      </c>
      <c r="BF17" s="22">
        <v>0.19315957577863399</v>
      </c>
      <c r="BG17" s="22"/>
      <c r="BH17" s="22">
        <v>0.64263063019315803</v>
      </c>
      <c r="BI17" s="22">
        <v>0.67300388318303705</v>
      </c>
      <c r="BJ17" s="22">
        <v>0.52087875859935695</v>
      </c>
      <c r="BK17" s="22"/>
      <c r="BL17" s="22">
        <v>0.59170417643701501</v>
      </c>
      <c r="BM17" s="22">
        <v>0.69300810841733296</v>
      </c>
      <c r="BN17" s="22">
        <v>0.61096344371538502</v>
      </c>
      <c r="BO17" s="22">
        <v>4.5099123204011798E-2</v>
      </c>
      <c r="BP17" s="22">
        <v>0.54988330924181095</v>
      </c>
      <c r="BQ17" s="22"/>
      <c r="BR17" s="22">
        <v>0.58667654666194002</v>
      </c>
      <c r="BS17" s="22">
        <v>0.69795590517433903</v>
      </c>
      <c r="BT17" s="22">
        <v>0.78425348008779905</v>
      </c>
    </row>
    <row r="18" spans="2:72" x14ac:dyDescent="0.25">
      <c r="B18" s="16" t="s">
        <v>261</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BT22"/>
  <sheetViews>
    <sheetView showGridLines="0" topLeftCell="A3" workbookViewId="0">
      <pane xSplit="2" topLeftCell="C1" activePane="topRight" state="frozen"/>
      <selection pane="topRight" activeCell="C16" sqref="C16"/>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262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382</v>
      </c>
      <c r="D7" s="10">
        <v>183</v>
      </c>
      <c r="E7" s="10">
        <v>197</v>
      </c>
      <c r="F7" s="10"/>
      <c r="G7" s="10">
        <v>51</v>
      </c>
      <c r="H7" s="10">
        <v>52</v>
      </c>
      <c r="I7" s="10">
        <v>69</v>
      </c>
      <c r="J7" s="10">
        <v>69</v>
      </c>
      <c r="K7" s="10">
        <v>67</v>
      </c>
      <c r="L7" s="10">
        <v>74</v>
      </c>
      <c r="M7" s="10"/>
      <c r="N7" s="10">
        <v>125</v>
      </c>
      <c r="O7" s="10">
        <v>97</v>
      </c>
      <c r="P7" s="10">
        <v>66</v>
      </c>
      <c r="Q7" s="10">
        <v>94</v>
      </c>
      <c r="R7" s="10"/>
      <c r="S7" s="10">
        <v>32</v>
      </c>
      <c r="T7" s="10">
        <v>54</v>
      </c>
      <c r="U7" s="10">
        <v>30</v>
      </c>
      <c r="V7" s="10">
        <v>45</v>
      </c>
      <c r="W7" s="10">
        <v>34</v>
      </c>
      <c r="X7" s="10">
        <v>32</v>
      </c>
      <c r="Y7" s="10">
        <v>32</v>
      </c>
      <c r="Z7" s="10">
        <v>14</v>
      </c>
      <c r="AA7" s="10">
        <v>54</v>
      </c>
      <c r="AB7" s="10">
        <v>35</v>
      </c>
      <c r="AC7" s="10">
        <v>15</v>
      </c>
      <c r="AD7" s="10">
        <v>5</v>
      </c>
      <c r="AE7" s="10"/>
      <c r="AF7" s="10">
        <v>5</v>
      </c>
      <c r="AG7" s="10">
        <v>26</v>
      </c>
      <c r="AH7" s="10">
        <v>44</v>
      </c>
      <c r="AI7" s="10">
        <v>35</v>
      </c>
      <c r="AJ7" s="10">
        <v>33</v>
      </c>
      <c r="AK7" s="10">
        <v>42</v>
      </c>
      <c r="AL7" s="10">
        <v>26</v>
      </c>
      <c r="AM7" s="10">
        <v>28</v>
      </c>
      <c r="AN7" s="10">
        <v>24</v>
      </c>
      <c r="AO7" s="10">
        <v>20</v>
      </c>
      <c r="AP7" s="10">
        <v>28</v>
      </c>
      <c r="AQ7" s="10">
        <v>19</v>
      </c>
      <c r="AR7" s="10">
        <v>9</v>
      </c>
      <c r="AS7" s="10">
        <v>11</v>
      </c>
      <c r="AT7" s="10">
        <v>6</v>
      </c>
      <c r="AU7" s="10">
        <v>12</v>
      </c>
      <c r="AV7" s="10"/>
      <c r="AW7" s="10">
        <v>220</v>
      </c>
      <c r="AX7" s="10">
        <v>162</v>
      </c>
      <c r="AY7" s="10"/>
      <c r="AZ7" s="10">
        <v>127</v>
      </c>
      <c r="BA7" s="10">
        <v>112</v>
      </c>
      <c r="BB7" s="10" t="s">
        <v>97</v>
      </c>
      <c r="BC7" s="10">
        <v>22</v>
      </c>
      <c r="BD7" s="10">
        <v>40</v>
      </c>
      <c r="BE7" s="10">
        <v>71</v>
      </c>
      <c r="BF7" s="10">
        <v>6</v>
      </c>
      <c r="BG7" s="10"/>
      <c r="BH7" s="10">
        <v>153</v>
      </c>
      <c r="BI7" s="10">
        <v>169</v>
      </c>
      <c r="BJ7" s="10">
        <v>32</v>
      </c>
      <c r="BK7" s="10"/>
      <c r="BL7" s="10">
        <v>138</v>
      </c>
      <c r="BM7" s="10">
        <v>118</v>
      </c>
      <c r="BN7" s="10">
        <v>34</v>
      </c>
      <c r="BO7" s="10">
        <v>4</v>
      </c>
      <c r="BP7" s="10">
        <v>39</v>
      </c>
      <c r="BQ7" s="10"/>
      <c r="BR7" s="10">
        <v>85</v>
      </c>
      <c r="BS7" s="10">
        <v>149</v>
      </c>
      <c r="BT7" s="10">
        <v>33</v>
      </c>
    </row>
    <row r="8" spans="2:72" ht="30" customHeight="1" x14ac:dyDescent="0.25">
      <c r="B8" s="11" t="s">
        <v>19</v>
      </c>
      <c r="C8" s="11">
        <v>372</v>
      </c>
      <c r="D8" s="11">
        <v>177</v>
      </c>
      <c r="E8" s="11">
        <v>193</v>
      </c>
      <c r="F8" s="11"/>
      <c r="G8" s="11">
        <v>46</v>
      </c>
      <c r="H8" s="11">
        <v>58</v>
      </c>
      <c r="I8" s="11">
        <v>65</v>
      </c>
      <c r="J8" s="11">
        <v>67</v>
      </c>
      <c r="K8" s="11">
        <v>66</v>
      </c>
      <c r="L8" s="11">
        <v>71</v>
      </c>
      <c r="M8" s="11"/>
      <c r="N8" s="11">
        <v>110</v>
      </c>
      <c r="O8" s="11">
        <v>84</v>
      </c>
      <c r="P8" s="11">
        <v>77</v>
      </c>
      <c r="Q8" s="11">
        <v>101</v>
      </c>
      <c r="R8" s="11"/>
      <c r="S8" s="11">
        <v>39</v>
      </c>
      <c r="T8" s="11">
        <v>48</v>
      </c>
      <c r="U8" s="11">
        <v>27</v>
      </c>
      <c r="V8" s="11">
        <v>43</v>
      </c>
      <c r="W8" s="11">
        <v>31</v>
      </c>
      <c r="X8" s="11">
        <v>33</v>
      </c>
      <c r="Y8" s="11">
        <v>29</v>
      </c>
      <c r="Z8" s="11">
        <v>12</v>
      </c>
      <c r="AA8" s="11">
        <v>48</v>
      </c>
      <c r="AB8" s="11">
        <v>40</v>
      </c>
      <c r="AC8" s="11">
        <v>15</v>
      </c>
      <c r="AD8" s="11">
        <v>7</v>
      </c>
      <c r="AE8" s="11"/>
      <c r="AF8" s="11">
        <v>5</v>
      </c>
      <c r="AG8" s="11">
        <v>25</v>
      </c>
      <c r="AH8" s="11">
        <v>45</v>
      </c>
      <c r="AI8" s="11">
        <v>35</v>
      </c>
      <c r="AJ8" s="11">
        <v>33</v>
      </c>
      <c r="AK8" s="11">
        <v>43</v>
      </c>
      <c r="AL8" s="11">
        <v>24</v>
      </c>
      <c r="AM8" s="11">
        <v>27</v>
      </c>
      <c r="AN8" s="11">
        <v>24</v>
      </c>
      <c r="AO8" s="11">
        <v>19</v>
      </c>
      <c r="AP8" s="11">
        <v>27</v>
      </c>
      <c r="AQ8" s="11">
        <v>17</v>
      </c>
      <c r="AR8" s="11">
        <v>7</v>
      </c>
      <c r="AS8" s="11">
        <v>10</v>
      </c>
      <c r="AT8" s="11">
        <v>6</v>
      </c>
      <c r="AU8" s="11">
        <v>11</v>
      </c>
      <c r="AV8" s="11"/>
      <c r="AW8" s="11">
        <v>214</v>
      </c>
      <c r="AX8" s="11">
        <v>158</v>
      </c>
      <c r="AY8" s="11"/>
      <c r="AZ8" s="11">
        <v>121</v>
      </c>
      <c r="BA8" s="11">
        <v>106</v>
      </c>
      <c r="BB8" s="11" t="s">
        <v>97</v>
      </c>
      <c r="BC8" s="11">
        <v>25</v>
      </c>
      <c r="BD8" s="11">
        <v>42</v>
      </c>
      <c r="BE8" s="11">
        <v>70</v>
      </c>
      <c r="BF8" s="11">
        <v>6</v>
      </c>
      <c r="BG8" s="11"/>
      <c r="BH8" s="11">
        <v>151</v>
      </c>
      <c r="BI8" s="11">
        <v>165</v>
      </c>
      <c r="BJ8" s="11">
        <v>32</v>
      </c>
      <c r="BK8" s="11"/>
      <c r="BL8" s="11">
        <v>133</v>
      </c>
      <c r="BM8" s="11">
        <v>117</v>
      </c>
      <c r="BN8" s="11">
        <v>32</v>
      </c>
      <c r="BO8" s="11">
        <v>4</v>
      </c>
      <c r="BP8" s="11">
        <v>39</v>
      </c>
      <c r="BQ8" s="11"/>
      <c r="BR8" s="11">
        <v>86</v>
      </c>
      <c r="BS8" s="11">
        <v>147</v>
      </c>
      <c r="BT8" s="11">
        <v>30</v>
      </c>
    </row>
    <row r="9" spans="2:72" x14ac:dyDescent="0.25">
      <c r="B9" s="15" t="s">
        <v>255</v>
      </c>
      <c r="C9" s="14">
        <v>0.28300648601765999</v>
      </c>
      <c r="D9" s="14">
        <v>0.288563892281269</v>
      </c>
      <c r="E9" s="14">
        <v>0.27579868232674798</v>
      </c>
      <c r="F9" s="14"/>
      <c r="G9" s="14">
        <v>0.33164938776922798</v>
      </c>
      <c r="H9" s="14">
        <v>0.19363033960991399</v>
      </c>
      <c r="I9" s="14">
        <v>0.242974572461925</v>
      </c>
      <c r="J9" s="14">
        <v>0.37512708984096699</v>
      </c>
      <c r="K9" s="14">
        <v>0.296193981217721</v>
      </c>
      <c r="L9" s="14">
        <v>0.26129503772657697</v>
      </c>
      <c r="M9" s="14"/>
      <c r="N9" s="14">
        <v>0.28993462017659699</v>
      </c>
      <c r="O9" s="14">
        <v>0.266937669126875</v>
      </c>
      <c r="P9" s="14">
        <v>0.253253116608742</v>
      </c>
      <c r="Q9" s="14">
        <v>0.31163977160748901</v>
      </c>
      <c r="R9" s="14"/>
      <c r="S9" s="14">
        <v>0.24513199808140601</v>
      </c>
      <c r="T9" s="14">
        <v>0.32205026291431599</v>
      </c>
      <c r="U9" s="14">
        <v>0.25209462801612198</v>
      </c>
      <c r="V9" s="14">
        <v>0.11472518543275199</v>
      </c>
      <c r="W9" s="14">
        <v>0.300120981755439</v>
      </c>
      <c r="X9" s="14">
        <v>0.36455644940096299</v>
      </c>
      <c r="Y9" s="14">
        <v>0.36084794163747602</v>
      </c>
      <c r="Z9" s="14">
        <v>0.36563761723041799</v>
      </c>
      <c r="AA9" s="14">
        <v>0.29546212657203902</v>
      </c>
      <c r="AB9" s="14">
        <v>0.27366994600021899</v>
      </c>
      <c r="AC9" s="14">
        <v>0.303003055295126</v>
      </c>
      <c r="AD9" s="14">
        <v>0.363593192524376</v>
      </c>
      <c r="AE9" s="14"/>
      <c r="AF9" s="14">
        <v>0.26680467679407799</v>
      </c>
      <c r="AG9" s="14">
        <v>0.38565349653535702</v>
      </c>
      <c r="AH9" s="14">
        <v>0.206147241135822</v>
      </c>
      <c r="AI9" s="14">
        <v>0.30061143549186797</v>
      </c>
      <c r="AJ9" s="14">
        <v>0.18935699097026801</v>
      </c>
      <c r="AK9" s="14">
        <v>0.194230507157238</v>
      </c>
      <c r="AL9" s="14">
        <v>0.41921834148349002</v>
      </c>
      <c r="AM9" s="14">
        <v>0.29200911894930398</v>
      </c>
      <c r="AN9" s="14">
        <v>0.48631156112757301</v>
      </c>
      <c r="AO9" s="14">
        <v>0.36781558277599502</v>
      </c>
      <c r="AP9" s="14">
        <v>0.16350095142045801</v>
      </c>
      <c r="AQ9" s="14">
        <v>0.467965344067928</v>
      </c>
      <c r="AR9" s="14">
        <v>0.20616017826708799</v>
      </c>
      <c r="AS9" s="14">
        <v>0.404093406335644</v>
      </c>
      <c r="AT9" s="14">
        <v>0.28842634185148802</v>
      </c>
      <c r="AU9" s="14">
        <v>0.23732616602419099</v>
      </c>
      <c r="AV9" s="14"/>
      <c r="AW9" s="14">
        <v>0.270718434012994</v>
      </c>
      <c r="AX9" s="14">
        <v>0.29963213391663202</v>
      </c>
      <c r="AY9" s="14"/>
      <c r="AZ9" s="14">
        <v>0.28017207931235499</v>
      </c>
      <c r="BA9" s="14">
        <v>0.313341377741365</v>
      </c>
      <c r="BB9" s="14" t="s">
        <v>98</v>
      </c>
      <c r="BC9" s="14">
        <v>0.26200123869848502</v>
      </c>
      <c r="BD9" s="14">
        <v>0.325660948724941</v>
      </c>
      <c r="BE9" s="14">
        <v>0.23702558181019101</v>
      </c>
      <c r="BF9" s="14">
        <v>0.17375110357246601</v>
      </c>
      <c r="BG9" s="14"/>
      <c r="BH9" s="14">
        <v>0.24748807103751</v>
      </c>
      <c r="BI9" s="14">
        <v>0.322794406237361</v>
      </c>
      <c r="BJ9" s="14">
        <v>0.25254495693708301</v>
      </c>
      <c r="BK9" s="14"/>
      <c r="BL9" s="14">
        <v>0.251463545920459</v>
      </c>
      <c r="BM9" s="14">
        <v>0.36200402711690199</v>
      </c>
      <c r="BN9" s="14">
        <v>0.206029245929884</v>
      </c>
      <c r="BO9" s="14">
        <v>0.286060834814301</v>
      </c>
      <c r="BP9" s="14">
        <v>0.23543731574061499</v>
      </c>
      <c r="BQ9" s="14"/>
      <c r="BR9" s="14">
        <v>0.18410358284921699</v>
      </c>
      <c r="BS9" s="14">
        <v>0.344322735805627</v>
      </c>
      <c r="BT9" s="14">
        <v>0.408760502552379</v>
      </c>
    </row>
    <row r="10" spans="2:72" x14ac:dyDescent="0.25">
      <c r="B10" s="15" t="s">
        <v>256</v>
      </c>
      <c r="C10" s="14">
        <v>0.36997015421273999</v>
      </c>
      <c r="D10" s="14">
        <v>0.36691782407860601</v>
      </c>
      <c r="E10" s="14">
        <v>0.37723115295029302</v>
      </c>
      <c r="F10" s="14"/>
      <c r="G10" s="14">
        <v>0.39646618601580802</v>
      </c>
      <c r="H10" s="14">
        <v>0.41225460791740198</v>
      </c>
      <c r="I10" s="14">
        <v>0.36801104019331499</v>
      </c>
      <c r="J10" s="14">
        <v>0.33377543279036598</v>
      </c>
      <c r="K10" s="14">
        <v>0.385485990751114</v>
      </c>
      <c r="L10" s="14">
        <v>0.33997630553118702</v>
      </c>
      <c r="M10" s="14"/>
      <c r="N10" s="14">
        <v>0.35423834214405697</v>
      </c>
      <c r="O10" s="14">
        <v>0.38794836795360399</v>
      </c>
      <c r="P10" s="14">
        <v>0.36690577157250298</v>
      </c>
      <c r="Q10" s="14">
        <v>0.37449329424175898</v>
      </c>
      <c r="R10" s="14"/>
      <c r="S10" s="14">
        <v>0.32971662062363599</v>
      </c>
      <c r="T10" s="14">
        <v>0.33563922157598702</v>
      </c>
      <c r="U10" s="14">
        <v>0.35682948895827699</v>
      </c>
      <c r="V10" s="14">
        <v>0.44158727316691299</v>
      </c>
      <c r="W10" s="14">
        <v>0.49701705683291503</v>
      </c>
      <c r="X10" s="14">
        <v>0.33527928605755702</v>
      </c>
      <c r="Y10" s="14">
        <v>0.36656153676917202</v>
      </c>
      <c r="Z10" s="14">
        <v>0.19772749609691001</v>
      </c>
      <c r="AA10" s="14">
        <v>0.43682188394726001</v>
      </c>
      <c r="AB10" s="14">
        <v>0.32911315523977203</v>
      </c>
      <c r="AC10" s="14">
        <v>0.22555504909673599</v>
      </c>
      <c r="AD10" s="14">
        <v>0.44725479221629</v>
      </c>
      <c r="AE10" s="14"/>
      <c r="AF10" s="14">
        <v>0.23445400338880301</v>
      </c>
      <c r="AG10" s="14">
        <v>0.31052579198580099</v>
      </c>
      <c r="AH10" s="14">
        <v>0.381533452699721</v>
      </c>
      <c r="AI10" s="14">
        <v>0.37649205304880101</v>
      </c>
      <c r="AJ10" s="14">
        <v>0.57938367979374805</v>
      </c>
      <c r="AK10" s="14">
        <v>0.51864814275913995</v>
      </c>
      <c r="AL10" s="14">
        <v>0.309937265406725</v>
      </c>
      <c r="AM10" s="14">
        <v>0.281259134347564</v>
      </c>
      <c r="AN10" s="14">
        <v>0.24620170320616799</v>
      </c>
      <c r="AO10" s="14">
        <v>0.36815976404409301</v>
      </c>
      <c r="AP10" s="14">
        <v>0.35690707805831701</v>
      </c>
      <c r="AQ10" s="14">
        <v>0.14075671847836199</v>
      </c>
      <c r="AR10" s="14">
        <v>0.68675033549401698</v>
      </c>
      <c r="AS10" s="14">
        <v>0.26249339827185397</v>
      </c>
      <c r="AT10" s="14">
        <v>0.17497450782589</v>
      </c>
      <c r="AU10" s="14">
        <v>0.31339618837542799</v>
      </c>
      <c r="AV10" s="14"/>
      <c r="AW10" s="14">
        <v>0.378868551720836</v>
      </c>
      <c r="AX10" s="14">
        <v>0.35793068499674802</v>
      </c>
      <c r="AY10" s="14"/>
      <c r="AZ10" s="14">
        <v>0.39874156241209302</v>
      </c>
      <c r="BA10" s="14">
        <v>0.33646722677681001</v>
      </c>
      <c r="BB10" s="14" t="s">
        <v>98</v>
      </c>
      <c r="BC10" s="14">
        <v>0.49356230543720098</v>
      </c>
      <c r="BD10" s="14">
        <v>0.38975788526204003</v>
      </c>
      <c r="BE10" s="14">
        <v>0.29651931749750499</v>
      </c>
      <c r="BF10" s="14">
        <v>0.44858366699097701</v>
      </c>
      <c r="BG10" s="14"/>
      <c r="BH10" s="14">
        <v>0.39058621719543901</v>
      </c>
      <c r="BI10" s="14">
        <v>0.35586039998109997</v>
      </c>
      <c r="BJ10" s="14">
        <v>0.309083232728253</v>
      </c>
      <c r="BK10" s="14"/>
      <c r="BL10" s="14">
        <v>0.41137167802840102</v>
      </c>
      <c r="BM10" s="14">
        <v>0.35051712931756401</v>
      </c>
      <c r="BN10" s="14">
        <v>0.35868674976703502</v>
      </c>
      <c r="BO10" s="14">
        <v>0.19608521369752099</v>
      </c>
      <c r="BP10" s="14">
        <v>0.41043173064493599</v>
      </c>
      <c r="BQ10" s="14"/>
      <c r="BR10" s="14">
        <v>0.47652020989896499</v>
      </c>
      <c r="BS10" s="14">
        <v>0.36870398387366299</v>
      </c>
      <c r="BT10" s="14">
        <v>0.28267182917339301</v>
      </c>
    </row>
    <row r="11" spans="2:72" ht="30" x14ac:dyDescent="0.25">
      <c r="B11" s="15" t="s">
        <v>257</v>
      </c>
      <c r="C11" s="14">
        <v>0.186751453848712</v>
      </c>
      <c r="D11" s="14">
        <v>0.17120244857202099</v>
      </c>
      <c r="E11" s="14">
        <v>0.19670053110038399</v>
      </c>
      <c r="F11" s="14"/>
      <c r="G11" s="14">
        <v>0.10625005712779501</v>
      </c>
      <c r="H11" s="14">
        <v>0.17870189092473801</v>
      </c>
      <c r="I11" s="14">
        <v>0.22032718213337499</v>
      </c>
      <c r="J11" s="14">
        <v>0.18775105174430701</v>
      </c>
      <c r="K11" s="14">
        <v>0.21845247218331301</v>
      </c>
      <c r="L11" s="14">
        <v>0.18431757932741299</v>
      </c>
      <c r="M11" s="14"/>
      <c r="N11" s="14">
        <v>0.19187947983057899</v>
      </c>
      <c r="O11" s="14">
        <v>0.16736891789948799</v>
      </c>
      <c r="P11" s="14">
        <v>0.244404453294296</v>
      </c>
      <c r="Q11" s="14">
        <v>0.15321661614877999</v>
      </c>
      <c r="R11" s="14"/>
      <c r="S11" s="14">
        <v>0.25046343886786199</v>
      </c>
      <c r="T11" s="14">
        <v>0.198181621643197</v>
      </c>
      <c r="U11" s="14">
        <v>0.200215776484544</v>
      </c>
      <c r="V11" s="14">
        <v>0.17051078824442301</v>
      </c>
      <c r="W11" s="14">
        <v>0.110836411964223</v>
      </c>
      <c r="X11" s="14">
        <v>0.24589995786312999</v>
      </c>
      <c r="Y11" s="14">
        <v>8.6453592213686398E-2</v>
      </c>
      <c r="Z11" s="14">
        <v>0.30213945750306398</v>
      </c>
      <c r="AA11" s="14">
        <v>0.19985222813522999</v>
      </c>
      <c r="AB11" s="14">
        <v>0.117295727199625</v>
      </c>
      <c r="AC11" s="14">
        <v>0.27130468055673701</v>
      </c>
      <c r="AD11" s="14">
        <v>0.18915201525933301</v>
      </c>
      <c r="AE11" s="14"/>
      <c r="AF11" s="14">
        <v>0</v>
      </c>
      <c r="AG11" s="14">
        <v>7.8912366518202007E-2</v>
      </c>
      <c r="AH11" s="14">
        <v>0.28150545686924799</v>
      </c>
      <c r="AI11" s="14">
        <v>0.107194262702847</v>
      </c>
      <c r="AJ11" s="14">
        <v>0.13788699810807101</v>
      </c>
      <c r="AK11" s="14">
        <v>0.21288960745281801</v>
      </c>
      <c r="AL11" s="14">
        <v>0.19057027237667701</v>
      </c>
      <c r="AM11" s="14">
        <v>0.29399730132014501</v>
      </c>
      <c r="AN11" s="14">
        <v>0.14943571626227301</v>
      </c>
      <c r="AO11" s="14">
        <v>0.26402465317991197</v>
      </c>
      <c r="AP11" s="14">
        <v>0.14421002188193799</v>
      </c>
      <c r="AQ11" s="14">
        <v>9.9397007170368201E-2</v>
      </c>
      <c r="AR11" s="14">
        <v>0</v>
      </c>
      <c r="AS11" s="14">
        <v>0.33341319539250203</v>
      </c>
      <c r="AT11" s="14">
        <v>0.41085891319148299</v>
      </c>
      <c r="AU11" s="14">
        <v>0.13792764096757601</v>
      </c>
      <c r="AV11" s="14"/>
      <c r="AW11" s="14">
        <v>0.17709936399567699</v>
      </c>
      <c r="AX11" s="14">
        <v>0.199810663504145</v>
      </c>
      <c r="AY11" s="14"/>
      <c r="AZ11" s="14">
        <v>0.21025981107900599</v>
      </c>
      <c r="BA11" s="14">
        <v>0.15009368945200399</v>
      </c>
      <c r="BB11" s="14" t="s">
        <v>98</v>
      </c>
      <c r="BC11" s="14">
        <v>0.14152586263765499</v>
      </c>
      <c r="BD11" s="14">
        <v>7.5201868017618606E-2</v>
      </c>
      <c r="BE11" s="14">
        <v>0.289336210338278</v>
      </c>
      <c r="BF11" s="14">
        <v>0.24410408112461801</v>
      </c>
      <c r="BG11" s="14"/>
      <c r="BH11" s="14">
        <v>0.185880155473056</v>
      </c>
      <c r="BI11" s="14">
        <v>0.19869569853626501</v>
      </c>
      <c r="BJ11" s="14">
        <v>0.15088891255786399</v>
      </c>
      <c r="BK11" s="14"/>
      <c r="BL11" s="14">
        <v>0.18955232220395701</v>
      </c>
      <c r="BM11" s="14">
        <v>0.16316603605356</v>
      </c>
      <c r="BN11" s="14">
        <v>0.34569894207691199</v>
      </c>
      <c r="BO11" s="14">
        <v>0</v>
      </c>
      <c r="BP11" s="14">
        <v>0.18826062717824099</v>
      </c>
      <c r="BQ11" s="14"/>
      <c r="BR11" s="14">
        <v>0.23543532573306999</v>
      </c>
      <c r="BS11" s="14">
        <v>0.13864696071903401</v>
      </c>
      <c r="BT11" s="14">
        <v>0.265608954663139</v>
      </c>
    </row>
    <row r="12" spans="2:72" x14ac:dyDescent="0.25">
      <c r="B12" s="15" t="s">
        <v>258</v>
      </c>
      <c r="C12" s="14">
        <v>7.3627359054487806E-2</v>
      </c>
      <c r="D12" s="14">
        <v>7.4610384236877395E-2</v>
      </c>
      <c r="E12" s="14">
        <v>7.3616789877845798E-2</v>
      </c>
      <c r="F12" s="14"/>
      <c r="G12" s="14">
        <v>9.2378367774023099E-2</v>
      </c>
      <c r="H12" s="14">
        <v>9.3625838627279703E-2</v>
      </c>
      <c r="I12" s="14">
        <v>8.3671086648161905E-2</v>
      </c>
      <c r="J12" s="14">
        <v>2.2536320977421701E-2</v>
      </c>
      <c r="K12" s="14">
        <v>4.3706943646526497E-2</v>
      </c>
      <c r="L12" s="14">
        <v>0.112167965465334</v>
      </c>
      <c r="M12" s="14"/>
      <c r="N12" s="14">
        <v>8.9441401866885303E-2</v>
      </c>
      <c r="O12" s="14">
        <v>5.01720755049401E-2</v>
      </c>
      <c r="P12" s="14">
        <v>6.4651704401378504E-2</v>
      </c>
      <c r="Q12" s="14">
        <v>8.2810788139425107E-2</v>
      </c>
      <c r="R12" s="14"/>
      <c r="S12" s="14">
        <v>0.10526253374526</v>
      </c>
      <c r="T12" s="14">
        <v>5.5629041172468599E-2</v>
      </c>
      <c r="U12" s="14">
        <v>9.5045416734129598E-2</v>
      </c>
      <c r="V12" s="14">
        <v>0.159973276689584</v>
      </c>
      <c r="W12" s="14">
        <v>2.6561250703677999E-2</v>
      </c>
      <c r="X12" s="14">
        <v>0</v>
      </c>
      <c r="Y12" s="14">
        <v>9.3534010288676694E-2</v>
      </c>
      <c r="Z12" s="14">
        <v>0</v>
      </c>
      <c r="AA12" s="14">
        <v>3.1897090390113202E-2</v>
      </c>
      <c r="AB12" s="14">
        <v>0.12790837564492799</v>
      </c>
      <c r="AC12" s="14">
        <v>7.1497848187456595E-2</v>
      </c>
      <c r="AD12" s="14">
        <v>0</v>
      </c>
      <c r="AE12" s="14"/>
      <c r="AF12" s="14">
        <v>0</v>
      </c>
      <c r="AG12" s="14">
        <v>0.11078365874228201</v>
      </c>
      <c r="AH12" s="14">
        <v>8.5907235683403499E-2</v>
      </c>
      <c r="AI12" s="14">
        <v>6.3887257955013793E-2</v>
      </c>
      <c r="AJ12" s="14">
        <v>3.8108882656136302E-2</v>
      </c>
      <c r="AK12" s="14">
        <v>2.7082486114504499E-2</v>
      </c>
      <c r="AL12" s="14">
        <v>4.3439029072384901E-2</v>
      </c>
      <c r="AM12" s="14">
        <v>9.9146680892580497E-2</v>
      </c>
      <c r="AN12" s="14">
        <v>7.4181365609275296E-2</v>
      </c>
      <c r="AO12" s="14">
        <v>0</v>
      </c>
      <c r="AP12" s="14">
        <v>0.16035832187705901</v>
      </c>
      <c r="AQ12" s="14">
        <v>0.18757532157864101</v>
      </c>
      <c r="AR12" s="14">
        <v>0.107089486238895</v>
      </c>
      <c r="AS12" s="14">
        <v>0</v>
      </c>
      <c r="AT12" s="14">
        <v>0</v>
      </c>
      <c r="AU12" s="14">
        <v>0</v>
      </c>
      <c r="AV12" s="14"/>
      <c r="AW12" s="14">
        <v>7.3975796555127302E-2</v>
      </c>
      <c r="AX12" s="14">
        <v>7.3155925567859506E-2</v>
      </c>
      <c r="AY12" s="14"/>
      <c r="AZ12" s="14">
        <v>5.0222203852220003E-2</v>
      </c>
      <c r="BA12" s="14">
        <v>7.0862555190065707E-2</v>
      </c>
      <c r="BB12" s="14" t="s">
        <v>98</v>
      </c>
      <c r="BC12" s="14">
        <v>0.10291059322665801</v>
      </c>
      <c r="BD12" s="14">
        <v>0.13803882871763301</v>
      </c>
      <c r="BE12" s="14">
        <v>6.9392129789670604E-2</v>
      </c>
      <c r="BF12" s="14">
        <v>0</v>
      </c>
      <c r="BG12" s="14"/>
      <c r="BH12" s="14">
        <v>8.0212912572337897E-2</v>
      </c>
      <c r="BI12" s="14">
        <v>6.45478861191843E-2</v>
      </c>
      <c r="BJ12" s="14">
        <v>7.5687976567124199E-2</v>
      </c>
      <c r="BK12" s="14"/>
      <c r="BL12" s="14">
        <v>7.3624321094523396E-2</v>
      </c>
      <c r="BM12" s="14">
        <v>7.1526028665565802E-2</v>
      </c>
      <c r="BN12" s="14">
        <v>6.5062293887569206E-2</v>
      </c>
      <c r="BO12" s="14">
        <v>0</v>
      </c>
      <c r="BP12" s="14">
        <v>4.6058487515288397E-2</v>
      </c>
      <c r="BQ12" s="14"/>
      <c r="BR12" s="14">
        <v>5.0116442115102897E-2</v>
      </c>
      <c r="BS12" s="14">
        <v>8.3859217304001601E-2</v>
      </c>
      <c r="BT12" s="14">
        <v>4.2958713611088502E-2</v>
      </c>
    </row>
    <row r="13" spans="2:72" x14ac:dyDescent="0.25">
      <c r="B13" s="15" t="s">
        <v>259</v>
      </c>
      <c r="C13" s="14">
        <v>4.7934465328891403E-2</v>
      </c>
      <c r="D13" s="14">
        <v>6.1346005414436099E-2</v>
      </c>
      <c r="E13" s="14">
        <v>3.6239237801729197E-2</v>
      </c>
      <c r="F13" s="14"/>
      <c r="G13" s="14">
        <v>0</v>
      </c>
      <c r="H13" s="14">
        <v>6.8306123018891399E-2</v>
      </c>
      <c r="I13" s="14">
        <v>4.2377551889778903E-2</v>
      </c>
      <c r="J13" s="14">
        <v>6.7713589542163999E-2</v>
      </c>
      <c r="K13" s="14">
        <v>5.6160612201326003E-2</v>
      </c>
      <c r="L13" s="14">
        <v>4.1273277520410698E-2</v>
      </c>
      <c r="M13" s="14"/>
      <c r="N13" s="14">
        <v>4.0864507539945603E-2</v>
      </c>
      <c r="O13" s="14">
        <v>5.9655807495882798E-2</v>
      </c>
      <c r="P13" s="14">
        <v>7.0784954123079405E-2</v>
      </c>
      <c r="Q13" s="14">
        <v>2.83758523219097E-2</v>
      </c>
      <c r="R13" s="14"/>
      <c r="S13" s="14">
        <v>4.04195730457549E-2</v>
      </c>
      <c r="T13" s="14">
        <v>3.1755512024747599E-2</v>
      </c>
      <c r="U13" s="14">
        <v>3.5837786150116999E-2</v>
      </c>
      <c r="V13" s="14">
        <v>9.3845589057472104E-2</v>
      </c>
      <c r="W13" s="14">
        <v>0</v>
      </c>
      <c r="X13" s="14">
        <v>2.5441519712169201E-2</v>
      </c>
      <c r="Y13" s="14">
        <v>3.6337192766778603E-2</v>
      </c>
      <c r="Z13" s="14">
        <v>0</v>
      </c>
      <c r="AA13" s="14">
        <v>1.8859470306093199E-2</v>
      </c>
      <c r="AB13" s="14">
        <v>0.12742434264824201</v>
      </c>
      <c r="AC13" s="14">
        <v>0.128639366863945</v>
      </c>
      <c r="AD13" s="14">
        <v>0</v>
      </c>
      <c r="AE13" s="14"/>
      <c r="AF13" s="14">
        <v>0.18937580312306701</v>
      </c>
      <c r="AG13" s="14">
        <v>4.1384163963975998E-2</v>
      </c>
      <c r="AH13" s="14">
        <v>0</v>
      </c>
      <c r="AI13" s="14">
        <v>8.0599654797552198E-2</v>
      </c>
      <c r="AJ13" s="14">
        <v>2.6630960555071401E-2</v>
      </c>
      <c r="AK13" s="14">
        <v>4.71492565163001E-2</v>
      </c>
      <c r="AL13" s="14">
        <v>3.6835091660722699E-2</v>
      </c>
      <c r="AM13" s="14">
        <v>3.3587764490406298E-2</v>
      </c>
      <c r="AN13" s="14">
        <v>4.3869653794709702E-2</v>
      </c>
      <c r="AO13" s="14">
        <v>0</v>
      </c>
      <c r="AP13" s="14">
        <v>0.14443513288878099</v>
      </c>
      <c r="AQ13" s="14">
        <v>5.3550149133464599E-2</v>
      </c>
      <c r="AR13" s="14">
        <v>0</v>
      </c>
      <c r="AS13" s="14">
        <v>0</v>
      </c>
      <c r="AT13" s="14">
        <v>0</v>
      </c>
      <c r="AU13" s="14">
        <v>0.21312925148898201</v>
      </c>
      <c r="AV13" s="14"/>
      <c r="AW13" s="14">
        <v>6.5930974552234595E-2</v>
      </c>
      <c r="AX13" s="14">
        <v>2.35853149798942E-2</v>
      </c>
      <c r="AY13" s="14"/>
      <c r="AZ13" s="14">
        <v>2.3090798689602E-2</v>
      </c>
      <c r="BA13" s="14">
        <v>0.10325497785099</v>
      </c>
      <c r="BB13" s="14" t="s">
        <v>98</v>
      </c>
      <c r="BC13" s="14">
        <v>0</v>
      </c>
      <c r="BD13" s="14">
        <v>0</v>
      </c>
      <c r="BE13" s="14">
        <v>5.9616233328214703E-2</v>
      </c>
      <c r="BF13" s="14">
        <v>0</v>
      </c>
      <c r="BG13" s="14"/>
      <c r="BH13" s="14">
        <v>6.7853146642640305E-2</v>
      </c>
      <c r="BI13" s="14">
        <v>3.9479317863248202E-2</v>
      </c>
      <c r="BJ13" s="14">
        <v>3.53933709958478E-2</v>
      </c>
      <c r="BK13" s="14"/>
      <c r="BL13" s="14">
        <v>5.5078114228943799E-2</v>
      </c>
      <c r="BM13" s="14">
        <v>1.35522252010021E-2</v>
      </c>
      <c r="BN13" s="14">
        <v>0</v>
      </c>
      <c r="BO13" s="14">
        <v>0.22823509183871901</v>
      </c>
      <c r="BP13" s="14">
        <v>5.18408844154978E-2</v>
      </c>
      <c r="BQ13" s="14"/>
      <c r="BR13" s="14">
        <v>3.3962452412210298E-2</v>
      </c>
      <c r="BS13" s="14">
        <v>3.8877529267947297E-2</v>
      </c>
      <c r="BT13" s="14">
        <v>0</v>
      </c>
    </row>
    <row r="14" spans="2:72" x14ac:dyDescent="0.25">
      <c r="B14" s="15" t="s">
        <v>92</v>
      </c>
      <c r="C14" s="14">
        <v>3.87100815375079E-2</v>
      </c>
      <c r="D14" s="14">
        <v>3.73594454167906E-2</v>
      </c>
      <c r="E14" s="14">
        <v>4.0413605942999503E-2</v>
      </c>
      <c r="F14" s="14"/>
      <c r="G14" s="14">
        <v>7.3256001313145594E-2</v>
      </c>
      <c r="H14" s="14">
        <v>5.3481199901775398E-2</v>
      </c>
      <c r="I14" s="14">
        <v>4.2638566673444102E-2</v>
      </c>
      <c r="J14" s="14">
        <v>1.30965151047738E-2</v>
      </c>
      <c r="K14" s="14">
        <v>0</v>
      </c>
      <c r="L14" s="14">
        <v>6.0969834429078301E-2</v>
      </c>
      <c r="M14" s="14"/>
      <c r="N14" s="14">
        <v>3.3641648441937302E-2</v>
      </c>
      <c r="O14" s="14">
        <v>6.7917162019209998E-2</v>
      </c>
      <c r="P14" s="14">
        <v>0</v>
      </c>
      <c r="Q14" s="14">
        <v>4.9463677540637997E-2</v>
      </c>
      <c r="R14" s="14"/>
      <c r="S14" s="14">
        <v>2.9005835636081501E-2</v>
      </c>
      <c r="T14" s="14">
        <v>5.6744340669283598E-2</v>
      </c>
      <c r="U14" s="14">
        <v>5.9976903656810299E-2</v>
      </c>
      <c r="V14" s="14">
        <v>1.9357887408855901E-2</v>
      </c>
      <c r="W14" s="14">
        <v>6.5464298743745597E-2</v>
      </c>
      <c r="X14" s="14">
        <v>2.8822786966180701E-2</v>
      </c>
      <c r="Y14" s="14">
        <v>5.6265726324210397E-2</v>
      </c>
      <c r="Z14" s="14">
        <v>0.13449542916960899</v>
      </c>
      <c r="AA14" s="14">
        <v>1.7107200649264701E-2</v>
      </c>
      <c r="AB14" s="14">
        <v>2.45884532672144E-2</v>
      </c>
      <c r="AC14" s="14">
        <v>0</v>
      </c>
      <c r="AD14" s="14">
        <v>0</v>
      </c>
      <c r="AE14" s="14"/>
      <c r="AF14" s="14">
        <v>0.30936551669405099</v>
      </c>
      <c r="AG14" s="14">
        <v>7.2740522254382003E-2</v>
      </c>
      <c r="AH14" s="14">
        <v>4.4906613611805202E-2</v>
      </c>
      <c r="AI14" s="14">
        <v>7.1215336003917801E-2</v>
      </c>
      <c r="AJ14" s="14">
        <v>2.86324879167041E-2</v>
      </c>
      <c r="AK14" s="14">
        <v>0</v>
      </c>
      <c r="AL14" s="14">
        <v>0</v>
      </c>
      <c r="AM14" s="14">
        <v>0</v>
      </c>
      <c r="AN14" s="14">
        <v>0</v>
      </c>
      <c r="AO14" s="14">
        <v>0</v>
      </c>
      <c r="AP14" s="14">
        <v>3.0588493873446001E-2</v>
      </c>
      <c r="AQ14" s="14">
        <v>5.0755459571236401E-2</v>
      </c>
      <c r="AR14" s="14">
        <v>0</v>
      </c>
      <c r="AS14" s="14">
        <v>0</v>
      </c>
      <c r="AT14" s="14">
        <v>0.12574023713113899</v>
      </c>
      <c r="AU14" s="14">
        <v>9.8220753143823003E-2</v>
      </c>
      <c r="AV14" s="14"/>
      <c r="AW14" s="14">
        <v>3.34068791631301E-2</v>
      </c>
      <c r="AX14" s="14">
        <v>4.5885277034720902E-2</v>
      </c>
      <c r="AY14" s="14"/>
      <c r="AZ14" s="14">
        <v>3.7513544654724798E-2</v>
      </c>
      <c r="BA14" s="14">
        <v>2.5980172988765801E-2</v>
      </c>
      <c r="BB14" s="14" t="s">
        <v>98</v>
      </c>
      <c r="BC14" s="14">
        <v>0</v>
      </c>
      <c r="BD14" s="14">
        <v>7.1340469277767896E-2</v>
      </c>
      <c r="BE14" s="14">
        <v>4.8110527236140697E-2</v>
      </c>
      <c r="BF14" s="14">
        <v>0.13356114831193899</v>
      </c>
      <c r="BG14" s="14"/>
      <c r="BH14" s="14">
        <v>2.79794970790164E-2</v>
      </c>
      <c r="BI14" s="14">
        <v>1.8622291262840901E-2</v>
      </c>
      <c r="BJ14" s="14">
        <v>0.176401550213828</v>
      </c>
      <c r="BK14" s="14"/>
      <c r="BL14" s="14">
        <v>1.8910018523715801E-2</v>
      </c>
      <c r="BM14" s="14">
        <v>3.9234553645406803E-2</v>
      </c>
      <c r="BN14" s="14">
        <v>2.4522768338600301E-2</v>
      </c>
      <c r="BO14" s="14">
        <v>0.28961885964945899</v>
      </c>
      <c r="BP14" s="14">
        <v>6.7970954505421302E-2</v>
      </c>
      <c r="BQ14" s="14"/>
      <c r="BR14" s="14">
        <v>1.9861986991435002E-2</v>
      </c>
      <c r="BS14" s="14">
        <v>2.5589573029727201E-2</v>
      </c>
      <c r="BT14" s="14">
        <v>0</v>
      </c>
    </row>
    <row r="15" spans="2:72" x14ac:dyDescent="0.25">
      <c r="B15" s="15" t="s">
        <v>130</v>
      </c>
      <c r="C15" s="21">
        <v>0.65297664023040103</v>
      </c>
      <c r="D15" s="21">
        <v>0.65548171635987496</v>
      </c>
      <c r="E15" s="21">
        <v>0.65302983527704095</v>
      </c>
      <c r="F15" s="21"/>
      <c r="G15" s="21">
        <v>0.728115573785036</v>
      </c>
      <c r="H15" s="21">
        <v>0.60588494752731603</v>
      </c>
      <c r="I15" s="21">
        <v>0.61098561265523998</v>
      </c>
      <c r="J15" s="21">
        <v>0.70890252263133402</v>
      </c>
      <c r="K15" s="21">
        <v>0.68167997196883501</v>
      </c>
      <c r="L15" s="21">
        <v>0.60127134325776399</v>
      </c>
      <c r="M15" s="21"/>
      <c r="N15" s="21">
        <v>0.64417296232065302</v>
      </c>
      <c r="O15" s="21">
        <v>0.65488603708047899</v>
      </c>
      <c r="P15" s="21">
        <v>0.62015888818124598</v>
      </c>
      <c r="Q15" s="21">
        <v>0.68613306584924705</v>
      </c>
      <c r="R15" s="21"/>
      <c r="S15" s="21">
        <v>0.574848618705042</v>
      </c>
      <c r="T15" s="21">
        <v>0.65768948449030296</v>
      </c>
      <c r="U15" s="21">
        <v>0.60892411697439897</v>
      </c>
      <c r="V15" s="21">
        <v>0.55631245859966505</v>
      </c>
      <c r="W15" s="21">
        <v>0.79713803858835297</v>
      </c>
      <c r="X15" s="21">
        <v>0.69983573545851996</v>
      </c>
      <c r="Y15" s="21">
        <v>0.72740947840664805</v>
      </c>
      <c r="Z15" s="21">
        <v>0.56336511332732797</v>
      </c>
      <c r="AA15" s="21">
        <v>0.73228401051929903</v>
      </c>
      <c r="AB15" s="21">
        <v>0.60278310123999101</v>
      </c>
      <c r="AC15" s="21">
        <v>0.52855810439186202</v>
      </c>
      <c r="AD15" s="21">
        <v>0.81084798474066699</v>
      </c>
      <c r="AE15" s="21"/>
      <c r="AF15" s="21">
        <v>0.501258680182881</v>
      </c>
      <c r="AG15" s="21">
        <v>0.69617928852115796</v>
      </c>
      <c r="AH15" s="21">
        <v>0.587680693835543</v>
      </c>
      <c r="AI15" s="21">
        <v>0.67710348854066904</v>
      </c>
      <c r="AJ15" s="21">
        <v>0.76874067076401698</v>
      </c>
      <c r="AK15" s="21">
        <v>0.71287864991637795</v>
      </c>
      <c r="AL15" s="21">
        <v>0.72915560689021597</v>
      </c>
      <c r="AM15" s="21">
        <v>0.57326825329686804</v>
      </c>
      <c r="AN15" s="21">
        <v>0.73251326433374198</v>
      </c>
      <c r="AO15" s="21">
        <v>0.73597534682008803</v>
      </c>
      <c r="AP15" s="21">
        <v>0.52040802947877596</v>
      </c>
      <c r="AQ15" s="21">
        <v>0.60872206254629002</v>
      </c>
      <c r="AR15" s="21">
        <v>0.89291051376110497</v>
      </c>
      <c r="AS15" s="21">
        <v>0.66658680460749797</v>
      </c>
      <c r="AT15" s="21">
        <v>0.46340084967737799</v>
      </c>
      <c r="AU15" s="21">
        <v>0.55072235439961903</v>
      </c>
      <c r="AV15" s="21"/>
      <c r="AW15" s="21">
        <v>0.649586985733831</v>
      </c>
      <c r="AX15" s="21">
        <v>0.65756281891337998</v>
      </c>
      <c r="AY15" s="21"/>
      <c r="AZ15" s="21">
        <v>0.67891364172444801</v>
      </c>
      <c r="BA15" s="21">
        <v>0.64980860451817402</v>
      </c>
      <c r="BB15" s="21" t="s">
        <v>98</v>
      </c>
      <c r="BC15" s="21">
        <v>0.75556354413568605</v>
      </c>
      <c r="BD15" s="21">
        <v>0.71541883398698103</v>
      </c>
      <c r="BE15" s="21">
        <v>0.533544899307696</v>
      </c>
      <c r="BF15" s="21">
        <v>0.622334770563443</v>
      </c>
      <c r="BG15" s="21"/>
      <c r="BH15" s="21">
        <v>0.63807428823294898</v>
      </c>
      <c r="BI15" s="21">
        <v>0.67865480621846097</v>
      </c>
      <c r="BJ15" s="21">
        <v>0.56162818966533601</v>
      </c>
      <c r="BK15" s="21"/>
      <c r="BL15" s="21">
        <v>0.66283522394885996</v>
      </c>
      <c r="BM15" s="21">
        <v>0.71252115643446501</v>
      </c>
      <c r="BN15" s="21">
        <v>0.56471599569691899</v>
      </c>
      <c r="BO15" s="21">
        <v>0.48214604851182202</v>
      </c>
      <c r="BP15" s="21">
        <v>0.64586904638555098</v>
      </c>
      <c r="BQ15" s="21"/>
      <c r="BR15" s="21">
        <v>0.66062379274818195</v>
      </c>
      <c r="BS15" s="21">
        <v>0.71302671967928999</v>
      </c>
      <c r="BT15" s="21">
        <v>0.69143233172577201</v>
      </c>
    </row>
    <row r="16" spans="2:72" x14ac:dyDescent="0.25">
      <c r="B16" s="15" t="s">
        <v>131</v>
      </c>
      <c r="C16" s="21">
        <v>0.12156182438337899</v>
      </c>
      <c r="D16" s="21">
        <v>0.13595638965131401</v>
      </c>
      <c r="E16" s="21">
        <v>0.109856027679575</v>
      </c>
      <c r="F16" s="21"/>
      <c r="G16" s="21">
        <v>9.2378367774023099E-2</v>
      </c>
      <c r="H16" s="21">
        <v>0.16193196164617099</v>
      </c>
      <c r="I16" s="21">
        <v>0.12604863853794099</v>
      </c>
      <c r="J16" s="21">
        <v>9.0249910519585697E-2</v>
      </c>
      <c r="K16" s="21">
        <v>9.9867555847852493E-2</v>
      </c>
      <c r="L16" s="21">
        <v>0.15344124298574399</v>
      </c>
      <c r="M16" s="21"/>
      <c r="N16" s="21">
        <v>0.13030590940683101</v>
      </c>
      <c r="O16" s="21">
        <v>0.109827883000823</v>
      </c>
      <c r="P16" s="21">
        <v>0.13543665852445799</v>
      </c>
      <c r="Q16" s="21">
        <v>0.111186640461335</v>
      </c>
      <c r="R16" s="21"/>
      <c r="S16" s="21">
        <v>0.14568210679101501</v>
      </c>
      <c r="T16" s="21">
        <v>8.7384553197216205E-2</v>
      </c>
      <c r="U16" s="21">
        <v>0.13088320288424701</v>
      </c>
      <c r="V16" s="21">
        <v>0.25381886574705598</v>
      </c>
      <c r="W16" s="21">
        <v>2.6561250703677999E-2</v>
      </c>
      <c r="X16" s="21">
        <v>2.5441519712169201E-2</v>
      </c>
      <c r="Y16" s="21">
        <v>0.12987120305545499</v>
      </c>
      <c r="Z16" s="21">
        <v>0</v>
      </c>
      <c r="AA16" s="21">
        <v>5.0756560696206397E-2</v>
      </c>
      <c r="AB16" s="21">
        <v>0.25533271829317</v>
      </c>
      <c r="AC16" s="21">
        <v>0.200137215051401</v>
      </c>
      <c r="AD16" s="21">
        <v>0</v>
      </c>
      <c r="AE16" s="21"/>
      <c r="AF16" s="21">
        <v>0.18937580312306701</v>
      </c>
      <c r="AG16" s="21">
        <v>0.152167822706258</v>
      </c>
      <c r="AH16" s="21">
        <v>8.5907235683403499E-2</v>
      </c>
      <c r="AI16" s="21">
        <v>0.144486912752566</v>
      </c>
      <c r="AJ16" s="21">
        <v>6.4739843211207695E-2</v>
      </c>
      <c r="AK16" s="21">
        <v>7.4231742630804703E-2</v>
      </c>
      <c r="AL16" s="21">
        <v>8.0274120733107607E-2</v>
      </c>
      <c r="AM16" s="21">
        <v>0.13273444538298701</v>
      </c>
      <c r="AN16" s="21">
        <v>0.11805101940398501</v>
      </c>
      <c r="AO16" s="21">
        <v>0</v>
      </c>
      <c r="AP16" s="21">
        <v>0.30479345476584102</v>
      </c>
      <c r="AQ16" s="21">
        <v>0.24112547071210599</v>
      </c>
      <c r="AR16" s="21">
        <v>0.107089486238895</v>
      </c>
      <c r="AS16" s="21">
        <v>0</v>
      </c>
      <c r="AT16" s="21">
        <v>0</v>
      </c>
      <c r="AU16" s="21">
        <v>0.21312925148898201</v>
      </c>
      <c r="AV16" s="21"/>
      <c r="AW16" s="21">
        <v>0.13990677110736199</v>
      </c>
      <c r="AX16" s="21">
        <v>9.6741240547753599E-2</v>
      </c>
      <c r="AY16" s="21"/>
      <c r="AZ16" s="21">
        <v>7.3313002541821895E-2</v>
      </c>
      <c r="BA16" s="21">
        <v>0.17411753304105601</v>
      </c>
      <c r="BB16" s="21" t="s">
        <v>98</v>
      </c>
      <c r="BC16" s="21">
        <v>0.10291059322665801</v>
      </c>
      <c r="BD16" s="21">
        <v>0.13803882871763301</v>
      </c>
      <c r="BE16" s="21">
        <v>0.12900836311788499</v>
      </c>
      <c r="BF16" s="21">
        <v>0</v>
      </c>
      <c r="BG16" s="21"/>
      <c r="BH16" s="21">
        <v>0.14806605921497801</v>
      </c>
      <c r="BI16" s="21">
        <v>0.10402720398243299</v>
      </c>
      <c r="BJ16" s="21">
        <v>0.111081347562972</v>
      </c>
      <c r="BK16" s="21"/>
      <c r="BL16" s="21">
        <v>0.12870243532346701</v>
      </c>
      <c r="BM16" s="21">
        <v>8.5078253866567893E-2</v>
      </c>
      <c r="BN16" s="21">
        <v>6.5062293887569206E-2</v>
      </c>
      <c r="BO16" s="21">
        <v>0.22823509183871901</v>
      </c>
      <c r="BP16" s="21">
        <v>9.7899371930786197E-2</v>
      </c>
      <c r="BQ16" s="21"/>
      <c r="BR16" s="21">
        <v>8.4078894527313194E-2</v>
      </c>
      <c r="BS16" s="21">
        <v>0.122736746571949</v>
      </c>
      <c r="BT16" s="21">
        <v>4.2958713611088502E-2</v>
      </c>
    </row>
    <row r="17" spans="2:72" x14ac:dyDescent="0.25">
      <c r="B17" s="15" t="s">
        <v>132</v>
      </c>
      <c r="C17" s="22">
        <v>0.53141481584702199</v>
      </c>
      <c r="D17" s="22">
        <v>0.519525326708561</v>
      </c>
      <c r="E17" s="22">
        <v>0.54317380759746603</v>
      </c>
      <c r="F17" s="22"/>
      <c r="G17" s="22">
        <v>0.63573720601101302</v>
      </c>
      <c r="H17" s="22">
        <v>0.44395298588114501</v>
      </c>
      <c r="I17" s="22">
        <v>0.48493697411729902</v>
      </c>
      <c r="J17" s="22">
        <v>0.61865261211174805</v>
      </c>
      <c r="K17" s="22">
        <v>0.581812416120982</v>
      </c>
      <c r="L17" s="22">
        <v>0.44783010027202003</v>
      </c>
      <c r="M17" s="22"/>
      <c r="N17" s="22">
        <v>0.51386705291382195</v>
      </c>
      <c r="O17" s="22">
        <v>0.54505815407965696</v>
      </c>
      <c r="P17" s="22">
        <v>0.48472222965678802</v>
      </c>
      <c r="Q17" s="22">
        <v>0.57494642538791296</v>
      </c>
      <c r="R17" s="22"/>
      <c r="S17" s="22">
        <v>0.42916651191402699</v>
      </c>
      <c r="T17" s="22">
        <v>0.57030493129308701</v>
      </c>
      <c r="U17" s="22">
        <v>0.47804091409015198</v>
      </c>
      <c r="V17" s="22">
        <v>0.30249359285260902</v>
      </c>
      <c r="W17" s="22">
        <v>0.77057678788467499</v>
      </c>
      <c r="X17" s="22">
        <v>0.67439421574635094</v>
      </c>
      <c r="Y17" s="22">
        <v>0.59753827535119297</v>
      </c>
      <c r="Z17" s="22">
        <v>0.56336511332732797</v>
      </c>
      <c r="AA17" s="22">
        <v>0.68152744982309299</v>
      </c>
      <c r="AB17" s="22">
        <v>0.34745038294682101</v>
      </c>
      <c r="AC17" s="22">
        <v>0.32842088934046099</v>
      </c>
      <c r="AD17" s="22">
        <v>0.81084798474066699</v>
      </c>
      <c r="AE17" s="22"/>
      <c r="AF17" s="22">
        <v>0.31188287705981399</v>
      </c>
      <c r="AG17" s="22">
        <v>0.54401146581489901</v>
      </c>
      <c r="AH17" s="22">
        <v>0.50177345815213903</v>
      </c>
      <c r="AI17" s="22">
        <v>0.53261657578810295</v>
      </c>
      <c r="AJ17" s="22">
        <v>0.70400082755280902</v>
      </c>
      <c r="AK17" s="22">
        <v>0.63864690728557305</v>
      </c>
      <c r="AL17" s="22">
        <v>0.64888148615710795</v>
      </c>
      <c r="AM17" s="22">
        <v>0.44053380791388203</v>
      </c>
      <c r="AN17" s="22">
        <v>0.61446224492975698</v>
      </c>
      <c r="AO17" s="22">
        <v>0.73597534682008803</v>
      </c>
      <c r="AP17" s="22">
        <v>0.21561457471293499</v>
      </c>
      <c r="AQ17" s="22">
        <v>0.36759659183418403</v>
      </c>
      <c r="AR17" s="22">
        <v>0.78582102752220895</v>
      </c>
      <c r="AS17" s="22">
        <v>0.66658680460749797</v>
      </c>
      <c r="AT17" s="22">
        <v>0.46340084967737799</v>
      </c>
      <c r="AU17" s="22">
        <v>0.33759310291063599</v>
      </c>
      <c r="AV17" s="22"/>
      <c r="AW17" s="22">
        <v>0.50968021462646895</v>
      </c>
      <c r="AX17" s="22">
        <v>0.56082157836562596</v>
      </c>
      <c r="AY17" s="22"/>
      <c r="AZ17" s="22">
        <v>0.60560063918262597</v>
      </c>
      <c r="BA17" s="22">
        <v>0.47569107147711798</v>
      </c>
      <c r="BB17" s="22" t="s">
        <v>98</v>
      </c>
      <c r="BC17" s="22">
        <v>0.65265295090902897</v>
      </c>
      <c r="BD17" s="22">
        <v>0.57738000526934796</v>
      </c>
      <c r="BE17" s="22">
        <v>0.404536536189811</v>
      </c>
      <c r="BF17" s="22">
        <v>0.622334770563443</v>
      </c>
      <c r="BG17" s="22"/>
      <c r="BH17" s="22">
        <v>0.49000822901797098</v>
      </c>
      <c r="BI17" s="22">
        <v>0.57462760223602904</v>
      </c>
      <c r="BJ17" s="22">
        <v>0.45054684210236401</v>
      </c>
      <c r="BK17" s="22"/>
      <c r="BL17" s="22">
        <v>0.53413278862539304</v>
      </c>
      <c r="BM17" s="22">
        <v>0.62744290256789803</v>
      </c>
      <c r="BN17" s="22">
        <v>0.49965370180934898</v>
      </c>
      <c r="BO17" s="22">
        <v>0.25391095667310298</v>
      </c>
      <c r="BP17" s="22">
        <v>0.54796967445476497</v>
      </c>
      <c r="BQ17" s="22"/>
      <c r="BR17" s="22">
        <v>0.57654489822086796</v>
      </c>
      <c r="BS17" s="22">
        <v>0.59028997310734099</v>
      </c>
      <c r="BT17" s="22">
        <v>0.64847361811468396</v>
      </c>
    </row>
    <row r="18" spans="2:72" x14ac:dyDescent="0.25">
      <c r="B18" s="16" t="s">
        <v>261</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BT22"/>
  <sheetViews>
    <sheetView showGridLines="0"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263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404</v>
      </c>
      <c r="D7" s="10">
        <v>186</v>
      </c>
      <c r="E7" s="10">
        <v>217</v>
      </c>
      <c r="F7" s="10"/>
      <c r="G7" s="10">
        <v>62</v>
      </c>
      <c r="H7" s="10">
        <v>60</v>
      </c>
      <c r="I7" s="10">
        <v>72</v>
      </c>
      <c r="J7" s="10">
        <v>65</v>
      </c>
      <c r="K7" s="10">
        <v>54</v>
      </c>
      <c r="L7" s="10">
        <v>91</v>
      </c>
      <c r="M7" s="10"/>
      <c r="N7" s="10">
        <v>131</v>
      </c>
      <c r="O7" s="10">
        <v>116</v>
      </c>
      <c r="P7" s="10">
        <v>78</v>
      </c>
      <c r="Q7" s="10">
        <v>76</v>
      </c>
      <c r="R7" s="10"/>
      <c r="S7" s="10">
        <v>38</v>
      </c>
      <c r="T7" s="10">
        <v>67</v>
      </c>
      <c r="U7" s="10">
        <v>39</v>
      </c>
      <c r="V7" s="10">
        <v>29</v>
      </c>
      <c r="W7" s="10">
        <v>25</v>
      </c>
      <c r="X7" s="10">
        <v>42</v>
      </c>
      <c r="Y7" s="10">
        <v>37</v>
      </c>
      <c r="Z7" s="10">
        <v>20</v>
      </c>
      <c r="AA7" s="10">
        <v>47</v>
      </c>
      <c r="AB7" s="10">
        <v>32</v>
      </c>
      <c r="AC7" s="10">
        <v>18</v>
      </c>
      <c r="AD7" s="10">
        <v>10</v>
      </c>
      <c r="AE7" s="10"/>
      <c r="AF7" s="10">
        <v>4</v>
      </c>
      <c r="AG7" s="10">
        <v>24</v>
      </c>
      <c r="AH7" s="10">
        <v>26</v>
      </c>
      <c r="AI7" s="10">
        <v>40</v>
      </c>
      <c r="AJ7" s="10">
        <v>46</v>
      </c>
      <c r="AK7" s="10">
        <v>35</v>
      </c>
      <c r="AL7" s="10">
        <v>35</v>
      </c>
      <c r="AM7" s="10">
        <v>27</v>
      </c>
      <c r="AN7" s="10">
        <v>35</v>
      </c>
      <c r="AO7" s="10">
        <v>24</v>
      </c>
      <c r="AP7" s="10">
        <v>31</v>
      </c>
      <c r="AQ7" s="10">
        <v>19</v>
      </c>
      <c r="AR7" s="10">
        <v>13</v>
      </c>
      <c r="AS7" s="10">
        <v>7</v>
      </c>
      <c r="AT7" s="10">
        <v>7</v>
      </c>
      <c r="AU7" s="10">
        <v>10</v>
      </c>
      <c r="AV7" s="10"/>
      <c r="AW7" s="10">
        <v>219</v>
      </c>
      <c r="AX7" s="10">
        <v>185</v>
      </c>
      <c r="AY7" s="10"/>
      <c r="AZ7" s="10">
        <v>160</v>
      </c>
      <c r="BA7" s="10">
        <v>99</v>
      </c>
      <c r="BB7" s="10" t="s">
        <v>97</v>
      </c>
      <c r="BC7" s="10">
        <v>17</v>
      </c>
      <c r="BD7" s="10">
        <v>29</v>
      </c>
      <c r="BE7" s="10">
        <v>84</v>
      </c>
      <c r="BF7" s="10">
        <v>11</v>
      </c>
      <c r="BG7" s="10"/>
      <c r="BH7" s="10">
        <v>123</v>
      </c>
      <c r="BI7" s="10">
        <v>185</v>
      </c>
      <c r="BJ7" s="10">
        <v>55</v>
      </c>
      <c r="BK7" s="10"/>
      <c r="BL7" s="10">
        <v>132</v>
      </c>
      <c r="BM7" s="10">
        <v>123</v>
      </c>
      <c r="BN7" s="10">
        <v>34</v>
      </c>
      <c r="BO7" s="10">
        <v>8</v>
      </c>
      <c r="BP7" s="10">
        <v>47</v>
      </c>
      <c r="BQ7" s="10"/>
      <c r="BR7" s="10">
        <v>78</v>
      </c>
      <c r="BS7" s="10">
        <v>175</v>
      </c>
      <c r="BT7" s="10">
        <v>28</v>
      </c>
    </row>
    <row r="8" spans="2:72" ht="30" customHeight="1" x14ac:dyDescent="0.25">
      <c r="B8" s="11" t="s">
        <v>19</v>
      </c>
      <c r="C8" s="11">
        <v>403</v>
      </c>
      <c r="D8" s="11">
        <v>190</v>
      </c>
      <c r="E8" s="11">
        <v>212</v>
      </c>
      <c r="F8" s="11"/>
      <c r="G8" s="11">
        <v>61</v>
      </c>
      <c r="H8" s="11">
        <v>71</v>
      </c>
      <c r="I8" s="11">
        <v>67</v>
      </c>
      <c r="J8" s="11">
        <v>65</v>
      </c>
      <c r="K8" s="11">
        <v>52</v>
      </c>
      <c r="L8" s="11">
        <v>89</v>
      </c>
      <c r="M8" s="11"/>
      <c r="N8" s="11">
        <v>117</v>
      </c>
      <c r="O8" s="11">
        <v>103</v>
      </c>
      <c r="P8" s="11">
        <v>92</v>
      </c>
      <c r="Q8" s="11">
        <v>88</v>
      </c>
      <c r="R8" s="11"/>
      <c r="S8" s="11">
        <v>48</v>
      </c>
      <c r="T8" s="11">
        <v>61</v>
      </c>
      <c r="U8" s="11">
        <v>33</v>
      </c>
      <c r="V8" s="11">
        <v>28</v>
      </c>
      <c r="W8" s="11">
        <v>25</v>
      </c>
      <c r="X8" s="11">
        <v>45</v>
      </c>
      <c r="Y8" s="11">
        <v>35</v>
      </c>
      <c r="Z8" s="11">
        <v>19</v>
      </c>
      <c r="AA8" s="11">
        <v>42</v>
      </c>
      <c r="AB8" s="11">
        <v>35</v>
      </c>
      <c r="AC8" s="11">
        <v>19</v>
      </c>
      <c r="AD8" s="11">
        <v>15</v>
      </c>
      <c r="AE8" s="11"/>
      <c r="AF8" s="11">
        <v>4</v>
      </c>
      <c r="AG8" s="11">
        <v>25</v>
      </c>
      <c r="AH8" s="11">
        <v>29</v>
      </c>
      <c r="AI8" s="11">
        <v>41</v>
      </c>
      <c r="AJ8" s="11">
        <v>46</v>
      </c>
      <c r="AK8" s="11">
        <v>35</v>
      </c>
      <c r="AL8" s="11">
        <v>37</v>
      </c>
      <c r="AM8" s="11">
        <v>25</v>
      </c>
      <c r="AN8" s="11">
        <v>35</v>
      </c>
      <c r="AO8" s="11">
        <v>24</v>
      </c>
      <c r="AP8" s="11">
        <v>28</v>
      </c>
      <c r="AQ8" s="11">
        <v>18</v>
      </c>
      <c r="AR8" s="11">
        <v>13</v>
      </c>
      <c r="AS8" s="11">
        <v>7</v>
      </c>
      <c r="AT8" s="11">
        <v>7</v>
      </c>
      <c r="AU8" s="11">
        <v>9</v>
      </c>
      <c r="AV8" s="11"/>
      <c r="AW8" s="11">
        <v>215</v>
      </c>
      <c r="AX8" s="11">
        <v>188</v>
      </c>
      <c r="AY8" s="11"/>
      <c r="AZ8" s="11">
        <v>158</v>
      </c>
      <c r="BA8" s="11">
        <v>95</v>
      </c>
      <c r="BB8" s="11" t="s">
        <v>97</v>
      </c>
      <c r="BC8" s="11">
        <v>19</v>
      </c>
      <c r="BD8" s="11">
        <v>32</v>
      </c>
      <c r="BE8" s="11">
        <v>86</v>
      </c>
      <c r="BF8" s="11">
        <v>10</v>
      </c>
      <c r="BG8" s="11"/>
      <c r="BH8" s="11">
        <v>123</v>
      </c>
      <c r="BI8" s="11">
        <v>184</v>
      </c>
      <c r="BJ8" s="11">
        <v>55</v>
      </c>
      <c r="BK8" s="11"/>
      <c r="BL8" s="11">
        <v>125</v>
      </c>
      <c r="BM8" s="11">
        <v>127</v>
      </c>
      <c r="BN8" s="11">
        <v>30</v>
      </c>
      <c r="BO8" s="11">
        <v>8</v>
      </c>
      <c r="BP8" s="11">
        <v>49</v>
      </c>
      <c r="BQ8" s="11"/>
      <c r="BR8" s="11">
        <v>75</v>
      </c>
      <c r="BS8" s="11">
        <v>178</v>
      </c>
      <c r="BT8" s="11">
        <v>24</v>
      </c>
    </row>
    <row r="9" spans="2:72" x14ac:dyDescent="0.25">
      <c r="B9" s="15" t="s">
        <v>255</v>
      </c>
      <c r="C9" s="14">
        <v>0.345104894480189</v>
      </c>
      <c r="D9" s="14">
        <v>0.36055265930566299</v>
      </c>
      <c r="E9" s="14">
        <v>0.328269917606615</v>
      </c>
      <c r="F9" s="14"/>
      <c r="G9" s="14">
        <v>0.43858608403812999</v>
      </c>
      <c r="H9" s="14">
        <v>0.38855844727800998</v>
      </c>
      <c r="I9" s="14">
        <v>0.27686885892013602</v>
      </c>
      <c r="J9" s="14">
        <v>0.31643492160807402</v>
      </c>
      <c r="K9" s="14">
        <v>0.26998111516284701</v>
      </c>
      <c r="L9" s="14">
        <v>0.36243304011743199</v>
      </c>
      <c r="M9" s="14"/>
      <c r="N9" s="14">
        <v>0.29483535329445598</v>
      </c>
      <c r="O9" s="14">
        <v>0.37598261339644901</v>
      </c>
      <c r="P9" s="14">
        <v>0.27610633144115299</v>
      </c>
      <c r="Q9" s="14">
        <v>0.43746251115831303</v>
      </c>
      <c r="R9" s="14"/>
      <c r="S9" s="14">
        <v>0.41321849078780898</v>
      </c>
      <c r="T9" s="14">
        <v>0.31041905777252599</v>
      </c>
      <c r="U9" s="14">
        <v>0.40426234035411002</v>
      </c>
      <c r="V9" s="14">
        <v>0.28004210170650201</v>
      </c>
      <c r="W9" s="14">
        <v>0.430349962449875</v>
      </c>
      <c r="X9" s="14">
        <v>0.29639531082269999</v>
      </c>
      <c r="Y9" s="14">
        <v>0.264883653373021</v>
      </c>
      <c r="Z9" s="14">
        <v>0.56041727575537403</v>
      </c>
      <c r="AA9" s="14">
        <v>0.32026236529140301</v>
      </c>
      <c r="AB9" s="14">
        <v>0.41159292335910302</v>
      </c>
      <c r="AC9" s="14">
        <v>0.227251650080977</v>
      </c>
      <c r="AD9" s="14">
        <v>0.24578432265122499</v>
      </c>
      <c r="AE9" s="14"/>
      <c r="AF9" s="14">
        <v>0.77521166884824499</v>
      </c>
      <c r="AG9" s="14">
        <v>0.39922322764919399</v>
      </c>
      <c r="AH9" s="14">
        <v>0.572468633367335</v>
      </c>
      <c r="AI9" s="14">
        <v>0.422199939691698</v>
      </c>
      <c r="AJ9" s="14">
        <v>0.32979269500064501</v>
      </c>
      <c r="AK9" s="14">
        <v>0.33554456418202699</v>
      </c>
      <c r="AL9" s="14">
        <v>0.33035583367862997</v>
      </c>
      <c r="AM9" s="14">
        <v>0.35333623417922999</v>
      </c>
      <c r="AN9" s="14">
        <v>0.36975667405576101</v>
      </c>
      <c r="AO9" s="14">
        <v>0.26987202421773299</v>
      </c>
      <c r="AP9" s="14">
        <v>0.25936606845624</v>
      </c>
      <c r="AQ9" s="14">
        <v>0.20453009379978501</v>
      </c>
      <c r="AR9" s="14">
        <v>0.127873949365191</v>
      </c>
      <c r="AS9" s="14">
        <v>0.51031654631640899</v>
      </c>
      <c r="AT9" s="14">
        <v>0.12475487645004001</v>
      </c>
      <c r="AU9" s="14">
        <v>0.26374640992227999</v>
      </c>
      <c r="AV9" s="14"/>
      <c r="AW9" s="14">
        <v>0.29998035523017902</v>
      </c>
      <c r="AX9" s="14">
        <v>0.39662326141214099</v>
      </c>
      <c r="AY9" s="14"/>
      <c r="AZ9" s="14">
        <v>0.30612994780568897</v>
      </c>
      <c r="BA9" s="14">
        <v>0.29221973190075201</v>
      </c>
      <c r="BB9" s="14" t="s">
        <v>98</v>
      </c>
      <c r="BC9" s="14">
        <v>0.423693465853277</v>
      </c>
      <c r="BD9" s="14">
        <v>0.49941208106020801</v>
      </c>
      <c r="BE9" s="14">
        <v>0.391848912345579</v>
      </c>
      <c r="BF9" s="14">
        <v>0.291442294269735</v>
      </c>
      <c r="BG9" s="14"/>
      <c r="BH9" s="14">
        <v>0.28086419846863903</v>
      </c>
      <c r="BI9" s="14">
        <v>0.35306907278885002</v>
      </c>
      <c r="BJ9" s="14">
        <v>0.37428313745921499</v>
      </c>
      <c r="BK9" s="14"/>
      <c r="BL9" s="14">
        <v>0.25412566069676401</v>
      </c>
      <c r="BM9" s="14">
        <v>0.39491683307347197</v>
      </c>
      <c r="BN9" s="14">
        <v>0.41672828463794298</v>
      </c>
      <c r="BO9" s="14">
        <v>0.26594952518081</v>
      </c>
      <c r="BP9" s="14">
        <v>0.406440747116599</v>
      </c>
      <c r="BQ9" s="14"/>
      <c r="BR9" s="14">
        <v>0.24969157257694899</v>
      </c>
      <c r="BS9" s="14">
        <v>0.38915300056012703</v>
      </c>
      <c r="BT9" s="14">
        <v>0.35211848207611601</v>
      </c>
    </row>
    <row r="10" spans="2:72" x14ac:dyDescent="0.25">
      <c r="B10" s="15" t="s">
        <v>256</v>
      </c>
      <c r="C10" s="14">
        <v>0.41689342194044199</v>
      </c>
      <c r="D10" s="14">
        <v>0.38744018160882998</v>
      </c>
      <c r="E10" s="14">
        <v>0.44523074485724901</v>
      </c>
      <c r="F10" s="14"/>
      <c r="G10" s="14">
        <v>0.407495331625774</v>
      </c>
      <c r="H10" s="14">
        <v>0.44401409558809402</v>
      </c>
      <c r="I10" s="14">
        <v>0.48260460737473398</v>
      </c>
      <c r="J10" s="14">
        <v>0.48214999636232497</v>
      </c>
      <c r="K10" s="14">
        <v>0.40709960743240498</v>
      </c>
      <c r="L10" s="14">
        <v>0.31030065571459298</v>
      </c>
      <c r="M10" s="14"/>
      <c r="N10" s="14">
        <v>0.43568079544524602</v>
      </c>
      <c r="O10" s="14">
        <v>0.37451961309461801</v>
      </c>
      <c r="P10" s="14">
        <v>0.495387332656752</v>
      </c>
      <c r="Q10" s="14">
        <v>0.372317636183635</v>
      </c>
      <c r="R10" s="14"/>
      <c r="S10" s="14">
        <v>0.376257887686334</v>
      </c>
      <c r="T10" s="14">
        <v>0.458945414214951</v>
      </c>
      <c r="U10" s="14">
        <v>0.40458921603909898</v>
      </c>
      <c r="V10" s="14">
        <v>0.51022164231114497</v>
      </c>
      <c r="W10" s="14">
        <v>0.30818394078873501</v>
      </c>
      <c r="X10" s="14">
        <v>0.48027719382983702</v>
      </c>
      <c r="Y10" s="14">
        <v>0.47414401809328199</v>
      </c>
      <c r="Z10" s="14">
        <v>0.249419880140762</v>
      </c>
      <c r="AA10" s="14">
        <v>0.47344703859181603</v>
      </c>
      <c r="AB10" s="14">
        <v>0.3091874306579</v>
      </c>
      <c r="AC10" s="14">
        <v>0.45305009439236099</v>
      </c>
      <c r="AD10" s="14">
        <v>0.34788349416602798</v>
      </c>
      <c r="AE10" s="14"/>
      <c r="AF10" s="14">
        <v>0</v>
      </c>
      <c r="AG10" s="14">
        <v>0.43868603101349002</v>
      </c>
      <c r="AH10" s="14">
        <v>0.27928046724411598</v>
      </c>
      <c r="AI10" s="14">
        <v>0.403971704255498</v>
      </c>
      <c r="AJ10" s="14">
        <v>0.37380785053922999</v>
      </c>
      <c r="AK10" s="14">
        <v>0.49886801884249798</v>
      </c>
      <c r="AL10" s="14">
        <v>0.395550926801368</v>
      </c>
      <c r="AM10" s="14">
        <v>0.31039248784060902</v>
      </c>
      <c r="AN10" s="14">
        <v>0.382516038675146</v>
      </c>
      <c r="AO10" s="14">
        <v>0.41535498739569598</v>
      </c>
      <c r="AP10" s="14">
        <v>0.60055424587480299</v>
      </c>
      <c r="AQ10" s="14">
        <v>0.593407838959084</v>
      </c>
      <c r="AR10" s="14">
        <v>0.70471934756501098</v>
      </c>
      <c r="AS10" s="14">
        <v>0.22850009808208499</v>
      </c>
      <c r="AT10" s="14">
        <v>0.60318668751587701</v>
      </c>
      <c r="AU10" s="14">
        <v>0.29308330547963801</v>
      </c>
      <c r="AV10" s="14"/>
      <c r="AW10" s="14">
        <v>0.41249890616134299</v>
      </c>
      <c r="AX10" s="14">
        <v>0.42191060948758902</v>
      </c>
      <c r="AY10" s="14"/>
      <c r="AZ10" s="14">
        <v>0.39428912432156699</v>
      </c>
      <c r="BA10" s="14">
        <v>0.51413741379135802</v>
      </c>
      <c r="BB10" s="14" t="s">
        <v>98</v>
      </c>
      <c r="BC10" s="14">
        <v>0.36727547620357498</v>
      </c>
      <c r="BD10" s="14">
        <v>0.307113674225449</v>
      </c>
      <c r="BE10" s="14">
        <v>0.40541866579323899</v>
      </c>
      <c r="BF10" s="14">
        <v>0.44466754656931301</v>
      </c>
      <c r="BG10" s="14"/>
      <c r="BH10" s="14">
        <v>0.436978940551841</v>
      </c>
      <c r="BI10" s="14">
        <v>0.42074588408088798</v>
      </c>
      <c r="BJ10" s="14">
        <v>0.35569601658255101</v>
      </c>
      <c r="BK10" s="14"/>
      <c r="BL10" s="14">
        <v>0.488446538021932</v>
      </c>
      <c r="BM10" s="14">
        <v>0.39602859070114099</v>
      </c>
      <c r="BN10" s="14">
        <v>0.39376203859313702</v>
      </c>
      <c r="BO10" s="14">
        <v>0.434429152429885</v>
      </c>
      <c r="BP10" s="14">
        <v>0.32709509943134801</v>
      </c>
      <c r="BQ10" s="14"/>
      <c r="BR10" s="14">
        <v>0.52026438198993497</v>
      </c>
      <c r="BS10" s="14">
        <v>0.43041952368929998</v>
      </c>
      <c r="BT10" s="14">
        <v>0.33024271221005702</v>
      </c>
    </row>
    <row r="11" spans="2:72" ht="30" x14ac:dyDescent="0.25">
      <c r="B11" s="15" t="s">
        <v>257</v>
      </c>
      <c r="C11" s="14">
        <v>0.12608783741738</v>
      </c>
      <c r="D11" s="14">
        <v>0.14018512546302</v>
      </c>
      <c r="E11" s="14">
        <v>0.113997007380543</v>
      </c>
      <c r="F11" s="14"/>
      <c r="G11" s="14">
        <v>9.98439559936347E-2</v>
      </c>
      <c r="H11" s="14">
        <v>7.1844273870602299E-2</v>
      </c>
      <c r="I11" s="14">
        <v>6.4796647961736301E-2</v>
      </c>
      <c r="J11" s="14">
        <v>0.116407055138738</v>
      </c>
      <c r="K11" s="14">
        <v>0.176463658287588</v>
      </c>
      <c r="L11" s="14">
        <v>0.21131343170660499</v>
      </c>
      <c r="M11" s="14"/>
      <c r="N11" s="14">
        <v>0.13864861200663101</v>
      </c>
      <c r="O11" s="14">
        <v>0.12794938992798</v>
      </c>
      <c r="P11" s="14">
        <v>0.14371984681185301</v>
      </c>
      <c r="Q11" s="14">
        <v>9.2809535330725196E-2</v>
      </c>
      <c r="R11" s="14"/>
      <c r="S11" s="14">
        <v>0.138863747368631</v>
      </c>
      <c r="T11" s="14">
        <v>0.216807748448303</v>
      </c>
      <c r="U11" s="14">
        <v>7.4303305999194394E-2</v>
      </c>
      <c r="V11" s="14">
        <v>6.7085136405168402E-2</v>
      </c>
      <c r="W11" s="14">
        <v>0.124430183783852</v>
      </c>
      <c r="X11" s="14">
        <v>7.7695673206681096E-2</v>
      </c>
      <c r="Y11" s="14">
        <v>0.215995651890728</v>
      </c>
      <c r="Z11" s="14">
        <v>0.105710609587424</v>
      </c>
      <c r="AA11" s="14">
        <v>0.101478976704608</v>
      </c>
      <c r="AB11" s="14">
        <v>8.4984373409027605E-2</v>
      </c>
      <c r="AC11" s="14">
        <v>0.112380213947014</v>
      </c>
      <c r="AD11" s="14">
        <v>9.1939883007942105E-2</v>
      </c>
      <c r="AE11" s="14"/>
      <c r="AF11" s="14">
        <v>0.22478833115175501</v>
      </c>
      <c r="AG11" s="14">
        <v>8.8596294883006396E-2</v>
      </c>
      <c r="AH11" s="14">
        <v>4.8982203623343101E-2</v>
      </c>
      <c r="AI11" s="14">
        <v>0.108921998029332</v>
      </c>
      <c r="AJ11" s="14">
        <v>0.14667760204333299</v>
      </c>
      <c r="AK11" s="14">
        <v>6.6419400604387002E-2</v>
      </c>
      <c r="AL11" s="14">
        <v>0.16869166789120199</v>
      </c>
      <c r="AM11" s="14">
        <v>0.220088132861332</v>
      </c>
      <c r="AN11" s="14">
        <v>0.19930424844029801</v>
      </c>
      <c r="AO11" s="14">
        <v>0.105436732420618</v>
      </c>
      <c r="AP11" s="14">
        <v>0.110807512794154</v>
      </c>
      <c r="AQ11" s="14">
        <v>0.109709378488451</v>
      </c>
      <c r="AR11" s="14">
        <v>6.2348913793760397E-2</v>
      </c>
      <c r="AS11" s="14">
        <v>0</v>
      </c>
      <c r="AT11" s="14">
        <v>0.27205843603408197</v>
      </c>
      <c r="AU11" s="14">
        <v>9.03855808921534E-2</v>
      </c>
      <c r="AV11" s="14"/>
      <c r="AW11" s="14">
        <v>0.15670774798626899</v>
      </c>
      <c r="AX11" s="14">
        <v>9.1129302342449606E-2</v>
      </c>
      <c r="AY11" s="14"/>
      <c r="AZ11" s="14">
        <v>0.17304361590217299</v>
      </c>
      <c r="BA11" s="14">
        <v>9.0443243677626406E-2</v>
      </c>
      <c r="BB11" s="14" t="s">
        <v>98</v>
      </c>
      <c r="BC11" s="14">
        <v>0.16945311791305201</v>
      </c>
      <c r="BD11" s="14">
        <v>6.2873325607291003E-2</v>
      </c>
      <c r="BE11" s="14">
        <v>9.11067277281086E-2</v>
      </c>
      <c r="BF11" s="14">
        <v>0.18477771435450099</v>
      </c>
      <c r="BG11" s="14"/>
      <c r="BH11" s="14">
        <v>0.12874420971700101</v>
      </c>
      <c r="BI11" s="14">
        <v>0.12796082859983399</v>
      </c>
      <c r="BJ11" s="14">
        <v>0.15365110811374899</v>
      </c>
      <c r="BK11" s="14"/>
      <c r="BL11" s="14">
        <v>0.115208429231588</v>
      </c>
      <c r="BM11" s="14">
        <v>0.143101881029156</v>
      </c>
      <c r="BN11" s="14">
        <v>0.189509676768919</v>
      </c>
      <c r="BO11" s="14">
        <v>8.7837726711635797E-2</v>
      </c>
      <c r="BP11" s="14">
        <v>0.160268833888045</v>
      </c>
      <c r="BQ11" s="14"/>
      <c r="BR11" s="14">
        <v>0.13576814502490001</v>
      </c>
      <c r="BS11" s="14">
        <v>9.6706520287755907E-2</v>
      </c>
      <c r="BT11" s="14">
        <v>0.28050621055942399</v>
      </c>
    </row>
    <row r="12" spans="2:72" x14ac:dyDescent="0.25">
      <c r="B12" s="15" t="s">
        <v>258</v>
      </c>
      <c r="C12" s="14">
        <v>4.9375719197495199E-2</v>
      </c>
      <c r="D12" s="14">
        <v>3.9036723144628999E-2</v>
      </c>
      <c r="E12" s="14">
        <v>5.8884552147931202E-2</v>
      </c>
      <c r="F12" s="14"/>
      <c r="G12" s="14">
        <v>2.4821499572411799E-2</v>
      </c>
      <c r="H12" s="14">
        <v>5.5899999851303103E-2</v>
      </c>
      <c r="I12" s="14">
        <v>0.10204217034608599</v>
      </c>
      <c r="J12" s="14">
        <v>1.12916969177473E-2</v>
      </c>
      <c r="K12" s="14">
        <v>5.2835411264478001E-2</v>
      </c>
      <c r="L12" s="14">
        <v>4.7008449937728E-2</v>
      </c>
      <c r="M12" s="14"/>
      <c r="N12" s="14">
        <v>8.4923073022131507E-2</v>
      </c>
      <c r="O12" s="14">
        <v>4.5451415265317603E-2</v>
      </c>
      <c r="P12" s="14">
        <v>1.2114330268469699E-2</v>
      </c>
      <c r="Q12" s="14">
        <v>3.7200442560984599E-2</v>
      </c>
      <c r="R12" s="14"/>
      <c r="S12" s="14">
        <v>2.3636273733015498E-2</v>
      </c>
      <c r="T12" s="14">
        <v>1.38277795642204E-2</v>
      </c>
      <c r="U12" s="14">
        <v>6.8746268558978904E-2</v>
      </c>
      <c r="V12" s="14">
        <v>6.8086205322108406E-2</v>
      </c>
      <c r="W12" s="14">
        <v>6.6649574022022803E-2</v>
      </c>
      <c r="X12" s="14">
        <v>6.0546772553470199E-2</v>
      </c>
      <c r="Y12" s="14">
        <v>0</v>
      </c>
      <c r="Z12" s="14">
        <v>0</v>
      </c>
      <c r="AA12" s="14">
        <v>3.9823961567499302E-2</v>
      </c>
      <c r="AB12" s="14">
        <v>7.02519836446934E-2</v>
      </c>
      <c r="AC12" s="14">
        <v>0.110082229818021</v>
      </c>
      <c r="AD12" s="14">
        <v>0.20769072268180999</v>
      </c>
      <c r="AE12" s="14"/>
      <c r="AF12" s="14">
        <v>0</v>
      </c>
      <c r="AG12" s="14">
        <v>0</v>
      </c>
      <c r="AH12" s="14">
        <v>6.4519015929286799E-2</v>
      </c>
      <c r="AI12" s="14">
        <v>3.9471260775733499E-2</v>
      </c>
      <c r="AJ12" s="14">
        <v>5.0687974902991297E-2</v>
      </c>
      <c r="AK12" s="14">
        <v>4.5414570439013598E-2</v>
      </c>
      <c r="AL12" s="14">
        <v>8.1783104612198093E-2</v>
      </c>
      <c r="AM12" s="14">
        <v>0</v>
      </c>
      <c r="AN12" s="14">
        <v>0</v>
      </c>
      <c r="AO12" s="14">
        <v>9.85621362403023E-2</v>
      </c>
      <c r="AP12" s="14">
        <v>0</v>
      </c>
      <c r="AQ12" s="14">
        <v>0</v>
      </c>
      <c r="AR12" s="14">
        <v>0.105057789276038</v>
      </c>
      <c r="AS12" s="14">
        <v>0.26118335560150602</v>
      </c>
      <c r="AT12" s="14">
        <v>0</v>
      </c>
      <c r="AU12" s="14">
        <v>0.24486108884754601</v>
      </c>
      <c r="AV12" s="14"/>
      <c r="AW12" s="14">
        <v>5.1186742192530797E-2</v>
      </c>
      <c r="AX12" s="14">
        <v>4.7308087068034202E-2</v>
      </c>
      <c r="AY12" s="14"/>
      <c r="AZ12" s="14">
        <v>5.5600684771219398E-2</v>
      </c>
      <c r="BA12" s="14">
        <v>6.7058085109305193E-2</v>
      </c>
      <c r="BB12" s="14" t="s">
        <v>98</v>
      </c>
      <c r="BC12" s="14">
        <v>0</v>
      </c>
      <c r="BD12" s="14">
        <v>0</v>
      </c>
      <c r="BE12" s="14">
        <v>4.6003304315140402E-2</v>
      </c>
      <c r="BF12" s="14">
        <v>7.9112444806450896E-2</v>
      </c>
      <c r="BG12" s="14"/>
      <c r="BH12" s="14">
        <v>6.28401232797869E-2</v>
      </c>
      <c r="BI12" s="14">
        <v>5.1246778240060999E-2</v>
      </c>
      <c r="BJ12" s="14">
        <v>4.9951007691955103E-2</v>
      </c>
      <c r="BK12" s="14"/>
      <c r="BL12" s="14">
        <v>6.1759916074160003E-2</v>
      </c>
      <c r="BM12" s="14">
        <v>2.5546706964820101E-2</v>
      </c>
      <c r="BN12" s="14">
        <v>0</v>
      </c>
      <c r="BO12" s="14">
        <v>0.105891797838834</v>
      </c>
      <c r="BP12" s="14">
        <v>7.5282501696964599E-2</v>
      </c>
      <c r="BQ12" s="14"/>
      <c r="BR12" s="14">
        <v>4.6487809382055503E-2</v>
      </c>
      <c r="BS12" s="14">
        <v>4.0587297515889097E-2</v>
      </c>
      <c r="BT12" s="14">
        <v>3.71325951544033E-2</v>
      </c>
    </row>
    <row r="13" spans="2:72" x14ac:dyDescent="0.25">
      <c r="B13" s="15" t="s">
        <v>259</v>
      </c>
      <c r="C13" s="14">
        <v>2.24281356061703E-2</v>
      </c>
      <c r="D13" s="14">
        <v>2.67943208867376E-2</v>
      </c>
      <c r="E13" s="14">
        <v>1.86082221815023E-2</v>
      </c>
      <c r="F13" s="14"/>
      <c r="G13" s="14">
        <v>0</v>
      </c>
      <c r="H13" s="14">
        <v>2.38853714556303E-2</v>
      </c>
      <c r="I13" s="14">
        <v>3.7680560291253398E-2</v>
      </c>
      <c r="J13" s="14">
        <v>1.48261837962224E-2</v>
      </c>
      <c r="K13" s="14">
        <v>1.6021690229747001E-2</v>
      </c>
      <c r="L13" s="14">
        <v>3.4339862059427101E-2</v>
      </c>
      <c r="M13" s="14"/>
      <c r="N13" s="14">
        <v>2.24197910360368E-2</v>
      </c>
      <c r="O13" s="14">
        <v>2.53191679469018E-2</v>
      </c>
      <c r="P13" s="14">
        <v>4.14148591756398E-2</v>
      </c>
      <c r="Q13" s="14">
        <v>0</v>
      </c>
      <c r="R13" s="14"/>
      <c r="S13" s="14">
        <v>0</v>
      </c>
      <c r="T13" s="14">
        <v>0</v>
      </c>
      <c r="U13" s="14">
        <v>0</v>
      </c>
      <c r="V13" s="14">
        <v>4.1946430360383501E-2</v>
      </c>
      <c r="W13" s="14">
        <v>3.5201609169522002E-2</v>
      </c>
      <c r="X13" s="14">
        <v>5.7481104693183099E-2</v>
      </c>
      <c r="Y13" s="14">
        <v>2.1530798034371499E-2</v>
      </c>
      <c r="Z13" s="14">
        <v>4.3916488894906701E-2</v>
      </c>
      <c r="AA13" s="14">
        <v>2.3013153456520601E-2</v>
      </c>
      <c r="AB13" s="14">
        <v>2.8766494542683999E-2</v>
      </c>
      <c r="AC13" s="14">
        <v>4.5261384705323697E-2</v>
      </c>
      <c r="AD13" s="14">
        <v>0</v>
      </c>
      <c r="AE13" s="14"/>
      <c r="AF13" s="14">
        <v>0</v>
      </c>
      <c r="AG13" s="14">
        <v>3.7829615577980001E-2</v>
      </c>
      <c r="AH13" s="14">
        <v>0</v>
      </c>
      <c r="AI13" s="14">
        <v>0</v>
      </c>
      <c r="AJ13" s="14">
        <v>4.3418023910880801E-2</v>
      </c>
      <c r="AK13" s="14">
        <v>0</v>
      </c>
      <c r="AL13" s="14">
        <v>2.3618467016601499E-2</v>
      </c>
      <c r="AM13" s="14">
        <v>3.4263080749944899E-2</v>
      </c>
      <c r="AN13" s="14">
        <v>4.8423038828795603E-2</v>
      </c>
      <c r="AO13" s="14">
        <v>3.1458325420390898E-2</v>
      </c>
      <c r="AP13" s="14">
        <v>0</v>
      </c>
      <c r="AQ13" s="14">
        <v>5.0215696504343002E-2</v>
      </c>
      <c r="AR13" s="14">
        <v>0</v>
      </c>
      <c r="AS13" s="14">
        <v>0</v>
      </c>
      <c r="AT13" s="14">
        <v>0</v>
      </c>
      <c r="AU13" s="14">
        <v>0.10792361485838201</v>
      </c>
      <c r="AV13" s="14"/>
      <c r="AW13" s="14">
        <v>3.3943487458119898E-2</v>
      </c>
      <c r="AX13" s="14">
        <v>9.2811399377519307E-3</v>
      </c>
      <c r="AY13" s="14"/>
      <c r="AZ13" s="14">
        <v>2.5304279171422299E-2</v>
      </c>
      <c r="BA13" s="14">
        <v>3.6141525520958701E-2</v>
      </c>
      <c r="BB13" s="14" t="s">
        <v>98</v>
      </c>
      <c r="BC13" s="14">
        <v>3.9577940030095599E-2</v>
      </c>
      <c r="BD13" s="14">
        <v>2.7226093275383001E-2</v>
      </c>
      <c r="BE13" s="14">
        <v>0</v>
      </c>
      <c r="BF13" s="14">
        <v>0</v>
      </c>
      <c r="BG13" s="14"/>
      <c r="BH13" s="14">
        <v>4.5512407320278302E-2</v>
      </c>
      <c r="BI13" s="14">
        <v>1.4676831629286201E-2</v>
      </c>
      <c r="BJ13" s="14">
        <v>1.3484109036499201E-2</v>
      </c>
      <c r="BK13" s="14"/>
      <c r="BL13" s="14">
        <v>5.03432951711099E-2</v>
      </c>
      <c r="BM13" s="14">
        <v>0</v>
      </c>
      <c r="BN13" s="14">
        <v>0</v>
      </c>
      <c r="BO13" s="14">
        <v>0.105891797838834</v>
      </c>
      <c r="BP13" s="14">
        <v>0</v>
      </c>
      <c r="BQ13" s="14"/>
      <c r="BR13" s="14">
        <v>9.9644104418043292E-3</v>
      </c>
      <c r="BS13" s="14">
        <v>1.9281014918624099E-2</v>
      </c>
      <c r="BT13" s="14">
        <v>0</v>
      </c>
    </row>
    <row r="14" spans="2:72" x14ac:dyDescent="0.25">
      <c r="B14" s="15" t="s">
        <v>92</v>
      </c>
      <c r="C14" s="14">
        <v>4.0109991358323098E-2</v>
      </c>
      <c r="D14" s="14">
        <v>4.5990989591120301E-2</v>
      </c>
      <c r="E14" s="14">
        <v>3.5009555826159798E-2</v>
      </c>
      <c r="F14" s="14"/>
      <c r="G14" s="14">
        <v>2.9253128770049801E-2</v>
      </c>
      <c r="H14" s="14">
        <v>1.57978119563605E-2</v>
      </c>
      <c r="I14" s="14">
        <v>3.6007155106053797E-2</v>
      </c>
      <c r="J14" s="14">
        <v>5.88901461768939E-2</v>
      </c>
      <c r="K14" s="14">
        <v>7.7598517622935001E-2</v>
      </c>
      <c r="L14" s="14">
        <v>3.4604560464215499E-2</v>
      </c>
      <c r="M14" s="14"/>
      <c r="N14" s="14">
        <v>2.3492375195498801E-2</v>
      </c>
      <c r="O14" s="14">
        <v>5.0777800368733798E-2</v>
      </c>
      <c r="P14" s="14">
        <v>3.1257299646133302E-2</v>
      </c>
      <c r="Q14" s="14">
        <v>6.0209874766342902E-2</v>
      </c>
      <c r="R14" s="14"/>
      <c r="S14" s="14">
        <v>4.8023600424210701E-2</v>
      </c>
      <c r="T14" s="14">
        <v>0</v>
      </c>
      <c r="U14" s="14">
        <v>4.8098869048617598E-2</v>
      </c>
      <c r="V14" s="14">
        <v>3.2618483894692497E-2</v>
      </c>
      <c r="W14" s="14">
        <v>3.5184729785992602E-2</v>
      </c>
      <c r="X14" s="14">
        <v>2.76039448941293E-2</v>
      </c>
      <c r="Y14" s="14">
        <v>2.3445878608596701E-2</v>
      </c>
      <c r="Z14" s="14">
        <v>4.0535745621532497E-2</v>
      </c>
      <c r="AA14" s="14">
        <v>4.1974504388153498E-2</v>
      </c>
      <c r="AB14" s="14">
        <v>9.5216794386592293E-2</v>
      </c>
      <c r="AC14" s="14">
        <v>5.1974427056303299E-2</v>
      </c>
      <c r="AD14" s="14">
        <v>0.106701577492995</v>
      </c>
      <c r="AE14" s="14"/>
      <c r="AF14" s="14">
        <v>0</v>
      </c>
      <c r="AG14" s="14">
        <v>3.5664830876329899E-2</v>
      </c>
      <c r="AH14" s="14">
        <v>3.4749679835919103E-2</v>
      </c>
      <c r="AI14" s="14">
        <v>2.5435097247738299E-2</v>
      </c>
      <c r="AJ14" s="14">
        <v>5.56158536029202E-2</v>
      </c>
      <c r="AK14" s="14">
        <v>5.3753445932073998E-2</v>
      </c>
      <c r="AL14" s="14">
        <v>0</v>
      </c>
      <c r="AM14" s="14">
        <v>8.1920064368884299E-2</v>
      </c>
      <c r="AN14" s="14">
        <v>0</v>
      </c>
      <c r="AO14" s="14">
        <v>7.9315794305259896E-2</v>
      </c>
      <c r="AP14" s="14">
        <v>2.9272172874802601E-2</v>
      </c>
      <c r="AQ14" s="14">
        <v>4.2136992248337397E-2</v>
      </c>
      <c r="AR14" s="14">
        <v>0</v>
      </c>
      <c r="AS14" s="14">
        <v>0</v>
      </c>
      <c r="AT14" s="14">
        <v>0</v>
      </c>
      <c r="AU14" s="14">
        <v>0</v>
      </c>
      <c r="AV14" s="14"/>
      <c r="AW14" s="14">
        <v>4.5682760971558302E-2</v>
      </c>
      <c r="AX14" s="14">
        <v>3.3747599752035E-2</v>
      </c>
      <c r="AY14" s="14"/>
      <c r="AZ14" s="14">
        <v>4.56323480279291E-2</v>
      </c>
      <c r="BA14" s="14">
        <v>0</v>
      </c>
      <c r="BB14" s="14" t="s">
        <v>98</v>
      </c>
      <c r="BC14" s="14">
        <v>0</v>
      </c>
      <c r="BD14" s="14">
        <v>0.103374825831669</v>
      </c>
      <c r="BE14" s="14">
        <v>6.5622389817933904E-2</v>
      </c>
      <c r="BF14" s="14">
        <v>0</v>
      </c>
      <c r="BG14" s="14"/>
      <c r="BH14" s="14">
        <v>4.5060120662453303E-2</v>
      </c>
      <c r="BI14" s="14">
        <v>3.2300604661080402E-2</v>
      </c>
      <c r="BJ14" s="14">
        <v>5.2934621116030998E-2</v>
      </c>
      <c r="BK14" s="14"/>
      <c r="BL14" s="14">
        <v>3.01161608044462E-2</v>
      </c>
      <c r="BM14" s="14">
        <v>4.0405988231411699E-2</v>
      </c>
      <c r="BN14" s="14">
        <v>0</v>
      </c>
      <c r="BO14" s="14">
        <v>0</v>
      </c>
      <c r="BP14" s="14">
        <v>3.0912817867043401E-2</v>
      </c>
      <c r="BQ14" s="14"/>
      <c r="BR14" s="14">
        <v>3.78236805843567E-2</v>
      </c>
      <c r="BS14" s="14">
        <v>2.3852643028303502E-2</v>
      </c>
      <c r="BT14" s="14">
        <v>0</v>
      </c>
    </row>
    <row r="15" spans="2:72" x14ac:dyDescent="0.25">
      <c r="B15" s="15" t="s">
        <v>130</v>
      </c>
      <c r="C15" s="21">
        <v>0.76199831642063198</v>
      </c>
      <c r="D15" s="21">
        <v>0.74799284091449303</v>
      </c>
      <c r="E15" s="21">
        <v>0.77350066246386395</v>
      </c>
      <c r="F15" s="21"/>
      <c r="G15" s="21">
        <v>0.84608141566390405</v>
      </c>
      <c r="H15" s="21">
        <v>0.83257254286610405</v>
      </c>
      <c r="I15" s="21">
        <v>0.75947346629487</v>
      </c>
      <c r="J15" s="21">
        <v>0.79858491797039899</v>
      </c>
      <c r="K15" s="21">
        <v>0.67708072259525198</v>
      </c>
      <c r="L15" s="21">
        <v>0.67273369583202403</v>
      </c>
      <c r="M15" s="21"/>
      <c r="N15" s="21">
        <v>0.73051614873970205</v>
      </c>
      <c r="O15" s="21">
        <v>0.75050222649106701</v>
      </c>
      <c r="P15" s="21">
        <v>0.77149366409790499</v>
      </c>
      <c r="Q15" s="21">
        <v>0.80978014734194703</v>
      </c>
      <c r="R15" s="21"/>
      <c r="S15" s="21">
        <v>0.78947637847414298</v>
      </c>
      <c r="T15" s="21">
        <v>0.76936447198747704</v>
      </c>
      <c r="U15" s="21">
        <v>0.80885155639320905</v>
      </c>
      <c r="V15" s="21">
        <v>0.79026374401764699</v>
      </c>
      <c r="W15" s="21">
        <v>0.73853390323861001</v>
      </c>
      <c r="X15" s="21">
        <v>0.77667250465253601</v>
      </c>
      <c r="Y15" s="21">
        <v>0.73902767146630299</v>
      </c>
      <c r="Z15" s="21">
        <v>0.80983715589613703</v>
      </c>
      <c r="AA15" s="21">
        <v>0.79370940388321898</v>
      </c>
      <c r="AB15" s="21">
        <v>0.72078035401700302</v>
      </c>
      <c r="AC15" s="21">
        <v>0.68030174447333802</v>
      </c>
      <c r="AD15" s="21">
        <v>0.593667816817252</v>
      </c>
      <c r="AE15" s="21"/>
      <c r="AF15" s="21">
        <v>0.77521166884824499</v>
      </c>
      <c r="AG15" s="21">
        <v>0.83790925866268395</v>
      </c>
      <c r="AH15" s="21">
        <v>0.85174910061145104</v>
      </c>
      <c r="AI15" s="21">
        <v>0.826171643947196</v>
      </c>
      <c r="AJ15" s="21">
        <v>0.70360054553987506</v>
      </c>
      <c r="AK15" s="21">
        <v>0.83441258302452503</v>
      </c>
      <c r="AL15" s="21">
        <v>0.72590676047999803</v>
      </c>
      <c r="AM15" s="21">
        <v>0.66372872201983901</v>
      </c>
      <c r="AN15" s="21">
        <v>0.75227271273090701</v>
      </c>
      <c r="AO15" s="21">
        <v>0.68522701161342903</v>
      </c>
      <c r="AP15" s="21">
        <v>0.85992031433104299</v>
      </c>
      <c r="AQ15" s="21">
        <v>0.79793793275886904</v>
      </c>
      <c r="AR15" s="21">
        <v>0.83259329693020201</v>
      </c>
      <c r="AS15" s="21">
        <v>0.73881664439849404</v>
      </c>
      <c r="AT15" s="21">
        <v>0.72794156396591803</v>
      </c>
      <c r="AU15" s="21">
        <v>0.55682971540191795</v>
      </c>
      <c r="AV15" s="21"/>
      <c r="AW15" s="21">
        <v>0.71247926139152196</v>
      </c>
      <c r="AX15" s="21">
        <v>0.81853387089972895</v>
      </c>
      <c r="AY15" s="21"/>
      <c r="AZ15" s="21">
        <v>0.70041907212725596</v>
      </c>
      <c r="BA15" s="21">
        <v>0.80635714569211003</v>
      </c>
      <c r="BB15" s="21" t="s">
        <v>98</v>
      </c>
      <c r="BC15" s="21">
        <v>0.79096894205685198</v>
      </c>
      <c r="BD15" s="21">
        <v>0.80652575528565695</v>
      </c>
      <c r="BE15" s="21">
        <v>0.79726757813881699</v>
      </c>
      <c r="BF15" s="21">
        <v>0.73610984083904796</v>
      </c>
      <c r="BG15" s="21"/>
      <c r="BH15" s="21">
        <v>0.71784313902048003</v>
      </c>
      <c r="BI15" s="21">
        <v>0.773814956869738</v>
      </c>
      <c r="BJ15" s="21">
        <v>0.72997915404176505</v>
      </c>
      <c r="BK15" s="21"/>
      <c r="BL15" s="21">
        <v>0.74257219871869595</v>
      </c>
      <c r="BM15" s="21">
        <v>0.79094542377461297</v>
      </c>
      <c r="BN15" s="21">
        <v>0.81049032323108094</v>
      </c>
      <c r="BO15" s="21">
        <v>0.70037867761069506</v>
      </c>
      <c r="BP15" s="21">
        <v>0.73353584654794701</v>
      </c>
      <c r="BQ15" s="21"/>
      <c r="BR15" s="21">
        <v>0.76995595456688404</v>
      </c>
      <c r="BS15" s="21">
        <v>0.81957252424942695</v>
      </c>
      <c r="BT15" s="21">
        <v>0.68236119428617303</v>
      </c>
    </row>
    <row r="16" spans="2:72" x14ac:dyDescent="0.25">
      <c r="B16" s="15" t="s">
        <v>131</v>
      </c>
      <c r="C16" s="21">
        <v>7.1803854803665496E-2</v>
      </c>
      <c r="D16" s="21">
        <v>6.5831044031366595E-2</v>
      </c>
      <c r="E16" s="21">
        <v>7.7492774329433495E-2</v>
      </c>
      <c r="F16" s="21"/>
      <c r="G16" s="21">
        <v>2.4821499572411799E-2</v>
      </c>
      <c r="H16" s="21">
        <v>7.97853713069335E-2</v>
      </c>
      <c r="I16" s="21">
        <v>0.13972273063734</v>
      </c>
      <c r="J16" s="21">
        <v>2.6117880713969699E-2</v>
      </c>
      <c r="K16" s="21">
        <v>6.8857101494224998E-2</v>
      </c>
      <c r="L16" s="21">
        <v>8.1348311997155198E-2</v>
      </c>
      <c r="M16" s="21"/>
      <c r="N16" s="21">
        <v>0.10734286405816799</v>
      </c>
      <c r="O16" s="21">
        <v>7.0770583212219407E-2</v>
      </c>
      <c r="P16" s="21">
        <v>5.35291894441094E-2</v>
      </c>
      <c r="Q16" s="21">
        <v>3.7200442560984599E-2</v>
      </c>
      <c r="R16" s="21"/>
      <c r="S16" s="21">
        <v>2.3636273733015498E-2</v>
      </c>
      <c r="T16" s="21">
        <v>1.38277795642204E-2</v>
      </c>
      <c r="U16" s="21">
        <v>6.8746268558978904E-2</v>
      </c>
      <c r="V16" s="21">
        <v>0.110032635682492</v>
      </c>
      <c r="W16" s="21">
        <v>0.101851183191545</v>
      </c>
      <c r="X16" s="21">
        <v>0.11802787724665301</v>
      </c>
      <c r="Y16" s="21">
        <v>2.1530798034371499E-2</v>
      </c>
      <c r="Z16" s="21">
        <v>4.3916488894906701E-2</v>
      </c>
      <c r="AA16" s="21">
        <v>6.2837115024019896E-2</v>
      </c>
      <c r="AB16" s="21">
        <v>9.9018478187377496E-2</v>
      </c>
      <c r="AC16" s="21">
        <v>0.155343614523345</v>
      </c>
      <c r="AD16" s="21">
        <v>0.20769072268180999</v>
      </c>
      <c r="AE16" s="21"/>
      <c r="AF16" s="21">
        <v>0</v>
      </c>
      <c r="AG16" s="21">
        <v>3.7829615577980001E-2</v>
      </c>
      <c r="AH16" s="21">
        <v>6.4519015929286799E-2</v>
      </c>
      <c r="AI16" s="21">
        <v>3.9471260775733499E-2</v>
      </c>
      <c r="AJ16" s="21">
        <v>9.4105998813872105E-2</v>
      </c>
      <c r="AK16" s="21">
        <v>4.5414570439013598E-2</v>
      </c>
      <c r="AL16" s="21">
        <v>0.1054015716288</v>
      </c>
      <c r="AM16" s="21">
        <v>3.4263080749944899E-2</v>
      </c>
      <c r="AN16" s="21">
        <v>4.8423038828795603E-2</v>
      </c>
      <c r="AO16" s="21">
        <v>0.130020461660693</v>
      </c>
      <c r="AP16" s="21">
        <v>0</v>
      </c>
      <c r="AQ16" s="21">
        <v>5.0215696504343002E-2</v>
      </c>
      <c r="AR16" s="21">
        <v>0.105057789276038</v>
      </c>
      <c r="AS16" s="21">
        <v>0.26118335560150602</v>
      </c>
      <c r="AT16" s="21">
        <v>0</v>
      </c>
      <c r="AU16" s="21">
        <v>0.35278470370592802</v>
      </c>
      <c r="AV16" s="21"/>
      <c r="AW16" s="21">
        <v>8.5130229650650799E-2</v>
      </c>
      <c r="AX16" s="21">
        <v>5.65892270057861E-2</v>
      </c>
      <c r="AY16" s="21"/>
      <c r="AZ16" s="21">
        <v>8.0904963942641697E-2</v>
      </c>
      <c r="BA16" s="21">
        <v>0.103199610630264</v>
      </c>
      <c r="BB16" s="21" t="s">
        <v>98</v>
      </c>
      <c r="BC16" s="21">
        <v>3.9577940030095599E-2</v>
      </c>
      <c r="BD16" s="21">
        <v>2.7226093275383001E-2</v>
      </c>
      <c r="BE16" s="21">
        <v>4.6003304315140402E-2</v>
      </c>
      <c r="BF16" s="21">
        <v>7.9112444806450896E-2</v>
      </c>
      <c r="BG16" s="21"/>
      <c r="BH16" s="21">
        <v>0.108352530600065</v>
      </c>
      <c r="BI16" s="21">
        <v>6.5923609869347199E-2</v>
      </c>
      <c r="BJ16" s="21">
        <v>6.3435116728454297E-2</v>
      </c>
      <c r="BK16" s="21"/>
      <c r="BL16" s="21">
        <v>0.11210321124527001</v>
      </c>
      <c r="BM16" s="21">
        <v>2.5546706964820101E-2</v>
      </c>
      <c r="BN16" s="21">
        <v>0</v>
      </c>
      <c r="BO16" s="21">
        <v>0.211783595677669</v>
      </c>
      <c r="BP16" s="21">
        <v>7.5282501696964599E-2</v>
      </c>
      <c r="BQ16" s="21"/>
      <c r="BR16" s="21">
        <v>5.6452219823859798E-2</v>
      </c>
      <c r="BS16" s="21">
        <v>5.9868312434513203E-2</v>
      </c>
      <c r="BT16" s="21">
        <v>3.71325951544033E-2</v>
      </c>
    </row>
    <row r="17" spans="2:72" x14ac:dyDescent="0.25">
      <c r="B17" s="15" t="s">
        <v>132</v>
      </c>
      <c r="C17" s="22">
        <v>0.69019446161696596</v>
      </c>
      <c r="D17" s="22">
        <v>0.68216179688312695</v>
      </c>
      <c r="E17" s="22">
        <v>0.69600788813443004</v>
      </c>
      <c r="F17" s="22"/>
      <c r="G17" s="22">
        <v>0.82125991609149196</v>
      </c>
      <c r="H17" s="22">
        <v>0.75278717155916997</v>
      </c>
      <c r="I17" s="22">
        <v>0.61975073565753103</v>
      </c>
      <c r="J17" s="22">
        <v>0.77246703725642896</v>
      </c>
      <c r="K17" s="22">
        <v>0.60822362110102701</v>
      </c>
      <c r="L17" s="22">
        <v>0.59138538383486905</v>
      </c>
      <c r="M17" s="22"/>
      <c r="N17" s="22">
        <v>0.62317328468153399</v>
      </c>
      <c r="O17" s="22">
        <v>0.67973164327884805</v>
      </c>
      <c r="P17" s="22">
        <v>0.71796447465379498</v>
      </c>
      <c r="Q17" s="22">
        <v>0.77257970478096305</v>
      </c>
      <c r="R17" s="22"/>
      <c r="S17" s="22">
        <v>0.76584010474112796</v>
      </c>
      <c r="T17" s="22">
        <v>0.75553669242325705</v>
      </c>
      <c r="U17" s="22">
        <v>0.74010528783423002</v>
      </c>
      <c r="V17" s="22">
        <v>0.68023110833515499</v>
      </c>
      <c r="W17" s="22">
        <v>0.63668272004706505</v>
      </c>
      <c r="X17" s="22">
        <v>0.65864462740588303</v>
      </c>
      <c r="Y17" s="22">
        <v>0.71749687343193203</v>
      </c>
      <c r="Z17" s="22">
        <v>0.76592066700122996</v>
      </c>
      <c r="AA17" s="22">
        <v>0.73087228885919897</v>
      </c>
      <c r="AB17" s="22">
        <v>0.62176187582962505</v>
      </c>
      <c r="AC17" s="22">
        <v>0.52495812994999402</v>
      </c>
      <c r="AD17" s="22">
        <v>0.38597709413544201</v>
      </c>
      <c r="AE17" s="22"/>
      <c r="AF17" s="22">
        <v>0.77521166884824499</v>
      </c>
      <c r="AG17" s="22">
        <v>0.80007964308470403</v>
      </c>
      <c r="AH17" s="22">
        <v>0.78723008468216404</v>
      </c>
      <c r="AI17" s="22">
        <v>0.78670038317146296</v>
      </c>
      <c r="AJ17" s="22">
        <v>0.60949454672600301</v>
      </c>
      <c r="AK17" s="22">
        <v>0.78899801258551205</v>
      </c>
      <c r="AL17" s="22">
        <v>0.62050518885119899</v>
      </c>
      <c r="AM17" s="22">
        <v>0.62946564126989402</v>
      </c>
      <c r="AN17" s="22">
        <v>0.70384967390211095</v>
      </c>
      <c r="AO17" s="22">
        <v>0.55520654995273599</v>
      </c>
      <c r="AP17" s="22">
        <v>0.85992031433104299</v>
      </c>
      <c r="AQ17" s="22">
        <v>0.74772223625452605</v>
      </c>
      <c r="AR17" s="22">
        <v>0.72753550765416497</v>
      </c>
      <c r="AS17" s="22">
        <v>0.47763328879698702</v>
      </c>
      <c r="AT17" s="22">
        <v>0.72794156396591803</v>
      </c>
      <c r="AU17" s="22">
        <v>0.20404501169598999</v>
      </c>
      <c r="AV17" s="22"/>
      <c r="AW17" s="22">
        <v>0.62734903174087098</v>
      </c>
      <c r="AX17" s="22">
        <v>0.76194464389394301</v>
      </c>
      <c r="AY17" s="22"/>
      <c r="AZ17" s="22">
        <v>0.61951410818461505</v>
      </c>
      <c r="BA17" s="22">
        <v>0.70315753506184597</v>
      </c>
      <c r="BB17" s="22" t="s">
        <v>98</v>
      </c>
      <c r="BC17" s="22">
        <v>0.75139100202675602</v>
      </c>
      <c r="BD17" s="22">
        <v>0.77929966201027401</v>
      </c>
      <c r="BE17" s="22">
        <v>0.751264273823677</v>
      </c>
      <c r="BF17" s="22">
        <v>0.65699739603259699</v>
      </c>
      <c r="BG17" s="22"/>
      <c r="BH17" s="22">
        <v>0.60949060842041503</v>
      </c>
      <c r="BI17" s="22">
        <v>0.70789134700039102</v>
      </c>
      <c r="BJ17" s="22">
        <v>0.66654403731331102</v>
      </c>
      <c r="BK17" s="22"/>
      <c r="BL17" s="22">
        <v>0.63046898747342595</v>
      </c>
      <c r="BM17" s="22">
        <v>0.76539871680979199</v>
      </c>
      <c r="BN17" s="22">
        <v>0.81049032323108094</v>
      </c>
      <c r="BO17" s="22">
        <v>0.48859508193302698</v>
      </c>
      <c r="BP17" s="22">
        <v>0.65825334485098197</v>
      </c>
      <c r="BQ17" s="22"/>
      <c r="BR17" s="22">
        <v>0.71350373474302398</v>
      </c>
      <c r="BS17" s="22">
        <v>0.75970421181491399</v>
      </c>
      <c r="BT17" s="22">
        <v>0.645228599131769</v>
      </c>
    </row>
    <row r="18" spans="2:72" x14ac:dyDescent="0.25">
      <c r="B18" s="16" t="s">
        <v>261</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99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90</v>
      </c>
      <c r="C9" s="14">
        <v>0.90282490925908498</v>
      </c>
      <c r="D9" s="14">
        <v>0.88515293223666602</v>
      </c>
      <c r="E9" s="14">
        <v>0.92022952871156605</v>
      </c>
      <c r="F9" s="14"/>
      <c r="G9" s="14">
        <v>0.76839739414255903</v>
      </c>
      <c r="H9" s="14">
        <v>0.88037217128911405</v>
      </c>
      <c r="I9" s="14">
        <v>0.91214045428856405</v>
      </c>
      <c r="J9" s="14">
        <v>0.92855538404761695</v>
      </c>
      <c r="K9" s="14">
        <v>0.93516025767900801</v>
      </c>
      <c r="L9" s="14">
        <v>0.96108537267697403</v>
      </c>
      <c r="M9" s="14"/>
      <c r="N9" s="14">
        <v>0.92194157240546504</v>
      </c>
      <c r="O9" s="14">
        <v>0.91687340713539101</v>
      </c>
      <c r="P9" s="14">
        <v>0.92434316673394801</v>
      </c>
      <c r="Q9" s="14">
        <v>0.84935020856838706</v>
      </c>
      <c r="R9" s="14"/>
      <c r="S9" s="14">
        <v>0.87187108696093196</v>
      </c>
      <c r="T9" s="14">
        <v>0.88989204440162195</v>
      </c>
      <c r="U9" s="14">
        <v>0.91802878093114704</v>
      </c>
      <c r="V9" s="14">
        <v>0.90147194418348697</v>
      </c>
      <c r="W9" s="14">
        <v>0.90622035909889498</v>
      </c>
      <c r="X9" s="14">
        <v>0.91605450228987695</v>
      </c>
      <c r="Y9" s="14">
        <v>0.90758007625370096</v>
      </c>
      <c r="Z9" s="14">
        <v>0.90708600904186798</v>
      </c>
      <c r="AA9" s="14">
        <v>0.89819408951442903</v>
      </c>
      <c r="AB9" s="14">
        <v>0.913750203904382</v>
      </c>
      <c r="AC9" s="14">
        <v>0.90818897036667001</v>
      </c>
      <c r="AD9" s="14">
        <v>0.97685142139889203</v>
      </c>
      <c r="AE9" s="14"/>
      <c r="AF9" s="14">
        <v>0.90251849045341503</v>
      </c>
      <c r="AG9" s="14">
        <v>0.85490814148199001</v>
      </c>
      <c r="AH9" s="14">
        <v>0.85854741889401798</v>
      </c>
      <c r="AI9" s="14">
        <v>0.88629163901741503</v>
      </c>
      <c r="AJ9" s="14">
        <v>0.89307875419772098</v>
      </c>
      <c r="AK9" s="14">
        <v>0.91462422608431404</v>
      </c>
      <c r="AL9" s="14">
        <v>0.92567085892008705</v>
      </c>
      <c r="AM9" s="14">
        <v>0.92429222127637001</v>
      </c>
      <c r="AN9" s="14">
        <v>0.91003068329158698</v>
      </c>
      <c r="AO9" s="14">
        <v>0.89880607155933001</v>
      </c>
      <c r="AP9" s="14">
        <v>0.93821814463238795</v>
      </c>
      <c r="AQ9" s="14">
        <v>0.88729083046226997</v>
      </c>
      <c r="AR9" s="14">
        <v>0.90518575766507203</v>
      </c>
      <c r="AS9" s="14">
        <v>0.88295464740629204</v>
      </c>
      <c r="AT9" s="14">
        <v>0.93783860150404996</v>
      </c>
      <c r="AU9" s="14">
        <v>0.953256459277388</v>
      </c>
      <c r="AV9" s="14"/>
      <c r="AW9" s="14">
        <v>0.93271073515514902</v>
      </c>
      <c r="AX9" s="14">
        <v>0.86330096984061999</v>
      </c>
      <c r="AY9" s="14"/>
      <c r="AZ9" s="14">
        <v>0.93731229286843198</v>
      </c>
      <c r="BA9" s="14">
        <v>0.90036169880799599</v>
      </c>
      <c r="BB9" s="14" t="s">
        <v>98</v>
      </c>
      <c r="BC9" s="14">
        <v>0.91811823440028295</v>
      </c>
      <c r="BD9" s="14">
        <v>0.85240073627066004</v>
      </c>
      <c r="BE9" s="14">
        <v>0.878829164861889</v>
      </c>
      <c r="BF9" s="14">
        <v>0.76531020515954296</v>
      </c>
      <c r="BG9" s="14"/>
      <c r="BH9" s="14">
        <v>0.92688569718703595</v>
      </c>
      <c r="BI9" s="14">
        <v>0.92207866352059298</v>
      </c>
      <c r="BJ9" s="14">
        <v>0.857221207307717</v>
      </c>
      <c r="BK9" s="14"/>
      <c r="BL9" s="14">
        <v>0.93934526134235696</v>
      </c>
      <c r="BM9" s="14">
        <v>0.88503681447984095</v>
      </c>
      <c r="BN9" s="14">
        <v>0.90313123307433296</v>
      </c>
      <c r="BO9" s="14">
        <v>0.85272416431935305</v>
      </c>
      <c r="BP9" s="14">
        <v>0.877960367832614</v>
      </c>
      <c r="BQ9" s="14"/>
      <c r="BR9" s="14">
        <v>0.91525375264651698</v>
      </c>
      <c r="BS9" s="14">
        <v>0.896583068483773</v>
      </c>
      <c r="BT9" s="14">
        <v>0.92450506647000497</v>
      </c>
    </row>
    <row r="10" spans="2:72" ht="30" x14ac:dyDescent="0.25">
      <c r="B10" s="15" t="s">
        <v>91</v>
      </c>
      <c r="C10" s="14">
        <v>7.1674525599182401E-2</v>
      </c>
      <c r="D10" s="14">
        <v>8.49533694108522E-2</v>
      </c>
      <c r="E10" s="14">
        <v>5.8386345343654202E-2</v>
      </c>
      <c r="F10" s="14"/>
      <c r="G10" s="14">
        <v>0.16980679122914399</v>
      </c>
      <c r="H10" s="14">
        <v>9.2066580328065806E-2</v>
      </c>
      <c r="I10" s="14">
        <v>6.0056471231688599E-2</v>
      </c>
      <c r="J10" s="14">
        <v>5.9309711748748897E-2</v>
      </c>
      <c r="K10" s="14">
        <v>4.7063793655066598E-2</v>
      </c>
      <c r="L10" s="14">
        <v>2.5286116760239698E-2</v>
      </c>
      <c r="M10" s="14"/>
      <c r="N10" s="14">
        <v>5.9084171703478197E-2</v>
      </c>
      <c r="O10" s="14">
        <v>5.9265909025803601E-2</v>
      </c>
      <c r="P10" s="14">
        <v>5.2025598218175699E-2</v>
      </c>
      <c r="Q10" s="14">
        <v>0.11432235955621101</v>
      </c>
      <c r="R10" s="14"/>
      <c r="S10" s="14">
        <v>0.10294365707080499</v>
      </c>
      <c r="T10" s="14">
        <v>9.3098956552628995E-2</v>
      </c>
      <c r="U10" s="14">
        <v>4.9724070768434797E-2</v>
      </c>
      <c r="V10" s="14">
        <v>5.4849508576710899E-2</v>
      </c>
      <c r="W10" s="14">
        <v>5.90980888778916E-2</v>
      </c>
      <c r="X10" s="14">
        <v>3.95003865794969E-2</v>
      </c>
      <c r="Y10" s="14">
        <v>6.8835698554518501E-2</v>
      </c>
      <c r="Z10" s="14">
        <v>6.8434798097212104E-2</v>
      </c>
      <c r="AA10" s="14">
        <v>8.5379870747164396E-2</v>
      </c>
      <c r="AB10" s="14">
        <v>6.6814334947038603E-2</v>
      </c>
      <c r="AC10" s="14">
        <v>8.3668681474198398E-2</v>
      </c>
      <c r="AD10" s="14">
        <v>2.31485786011081E-2</v>
      </c>
      <c r="AE10" s="14"/>
      <c r="AF10" s="14">
        <v>9.7481509546584896E-2</v>
      </c>
      <c r="AG10" s="14">
        <v>0.109132322673778</v>
      </c>
      <c r="AH10" s="14">
        <v>0.114016945620677</v>
      </c>
      <c r="AI10" s="14">
        <v>7.2799311272061407E-2</v>
      </c>
      <c r="AJ10" s="14">
        <v>6.4162950631754603E-2</v>
      </c>
      <c r="AK10" s="14">
        <v>7.1543382553755905E-2</v>
      </c>
      <c r="AL10" s="14">
        <v>4.7698802939175999E-2</v>
      </c>
      <c r="AM10" s="14">
        <v>4.8939739699030399E-2</v>
      </c>
      <c r="AN10" s="14">
        <v>6.0197894080452501E-2</v>
      </c>
      <c r="AO10" s="14">
        <v>7.4002629798995107E-2</v>
      </c>
      <c r="AP10" s="14">
        <v>5.0056630273718199E-2</v>
      </c>
      <c r="AQ10" s="14">
        <v>8.7212740164837793E-2</v>
      </c>
      <c r="AR10" s="14">
        <v>8.2224508241229899E-2</v>
      </c>
      <c r="AS10" s="14">
        <v>0.117045352593708</v>
      </c>
      <c r="AT10" s="14">
        <v>6.2161398495949802E-2</v>
      </c>
      <c r="AU10" s="14">
        <v>3.2771923370847202E-2</v>
      </c>
      <c r="AV10" s="14"/>
      <c r="AW10" s="14">
        <v>5.4531879030289498E-2</v>
      </c>
      <c r="AX10" s="14">
        <v>9.4345638213484406E-2</v>
      </c>
      <c r="AY10" s="14"/>
      <c r="AZ10" s="14">
        <v>4.1705487973298698E-2</v>
      </c>
      <c r="BA10" s="14">
        <v>7.6897455205519299E-2</v>
      </c>
      <c r="BB10" s="14" t="s">
        <v>98</v>
      </c>
      <c r="BC10" s="14">
        <v>4.0734104652884899E-2</v>
      </c>
      <c r="BD10" s="14">
        <v>0.12664144088896201</v>
      </c>
      <c r="BE10" s="14">
        <v>9.1774661726298501E-2</v>
      </c>
      <c r="BF10" s="14">
        <v>0.15673473833639301</v>
      </c>
      <c r="BG10" s="14"/>
      <c r="BH10" s="14">
        <v>5.5993972354500703E-2</v>
      </c>
      <c r="BI10" s="14">
        <v>6.16786019786702E-2</v>
      </c>
      <c r="BJ10" s="14">
        <v>9.5235855214361301E-2</v>
      </c>
      <c r="BK10" s="14"/>
      <c r="BL10" s="14">
        <v>4.8985721769931302E-2</v>
      </c>
      <c r="BM10" s="14">
        <v>8.8235653235344505E-2</v>
      </c>
      <c r="BN10" s="14">
        <v>8.2796378280383595E-2</v>
      </c>
      <c r="BO10" s="14">
        <v>0.10861354757660301</v>
      </c>
      <c r="BP10" s="14">
        <v>8.3534317769336897E-2</v>
      </c>
      <c r="BQ10" s="14"/>
      <c r="BR10" s="14">
        <v>7.2855321344351007E-2</v>
      </c>
      <c r="BS10" s="14">
        <v>7.5876760255891101E-2</v>
      </c>
      <c r="BT10" s="14">
        <v>5.9198655904695502E-2</v>
      </c>
    </row>
    <row r="11" spans="2:72" x14ac:dyDescent="0.25">
      <c r="B11" s="15" t="s">
        <v>92</v>
      </c>
      <c r="C11" s="20">
        <v>2.5500565141732202E-2</v>
      </c>
      <c r="D11" s="20">
        <v>2.9893698352482002E-2</v>
      </c>
      <c r="E11" s="20">
        <v>2.1384125944779901E-2</v>
      </c>
      <c r="F11" s="20"/>
      <c r="G11" s="20">
        <v>6.1795814628297301E-2</v>
      </c>
      <c r="H11" s="20">
        <v>2.7561248382820001E-2</v>
      </c>
      <c r="I11" s="20">
        <v>2.7803074479747301E-2</v>
      </c>
      <c r="J11" s="20">
        <v>1.21349042036345E-2</v>
      </c>
      <c r="K11" s="20">
        <v>1.77759486659257E-2</v>
      </c>
      <c r="L11" s="20">
        <v>1.3628510562786E-2</v>
      </c>
      <c r="M11" s="20"/>
      <c r="N11" s="20">
        <v>1.8974255891056301E-2</v>
      </c>
      <c r="O11" s="20">
        <v>2.38606838388053E-2</v>
      </c>
      <c r="P11" s="20">
        <v>2.3631235047876099E-2</v>
      </c>
      <c r="Q11" s="20">
        <v>3.63274318754013E-2</v>
      </c>
      <c r="R11" s="20"/>
      <c r="S11" s="20">
        <v>2.5185255968263098E-2</v>
      </c>
      <c r="T11" s="20">
        <v>1.70089990457486E-2</v>
      </c>
      <c r="U11" s="20">
        <v>3.2247148300417902E-2</v>
      </c>
      <c r="V11" s="20">
        <v>4.3678547239802301E-2</v>
      </c>
      <c r="W11" s="20">
        <v>3.4681552023213699E-2</v>
      </c>
      <c r="X11" s="20">
        <v>4.4445111130626401E-2</v>
      </c>
      <c r="Y11" s="20">
        <v>2.3584225191780901E-2</v>
      </c>
      <c r="Z11" s="20">
        <v>2.4479192860919801E-2</v>
      </c>
      <c r="AA11" s="20">
        <v>1.64260397384066E-2</v>
      </c>
      <c r="AB11" s="20">
        <v>1.9435461148579102E-2</v>
      </c>
      <c r="AC11" s="20">
        <v>8.1423481591310302E-3</v>
      </c>
      <c r="AD11" s="20">
        <v>0</v>
      </c>
      <c r="AE11" s="20"/>
      <c r="AF11" s="20">
        <v>0</v>
      </c>
      <c r="AG11" s="20">
        <v>3.5959535844231998E-2</v>
      </c>
      <c r="AH11" s="20">
        <v>2.7435635485304401E-2</v>
      </c>
      <c r="AI11" s="20">
        <v>4.0909049710523303E-2</v>
      </c>
      <c r="AJ11" s="20">
        <v>4.2758295170523999E-2</v>
      </c>
      <c r="AK11" s="20">
        <v>1.3832391361930501E-2</v>
      </c>
      <c r="AL11" s="20">
        <v>2.6630338140736599E-2</v>
      </c>
      <c r="AM11" s="20">
        <v>2.6768039024599899E-2</v>
      </c>
      <c r="AN11" s="20">
        <v>2.97714226279608E-2</v>
      </c>
      <c r="AO11" s="20">
        <v>2.71912986416749E-2</v>
      </c>
      <c r="AP11" s="20">
        <v>1.1725225093893701E-2</v>
      </c>
      <c r="AQ11" s="20">
        <v>2.5496429372892499E-2</v>
      </c>
      <c r="AR11" s="20">
        <v>1.25897340936979E-2</v>
      </c>
      <c r="AS11" s="20">
        <v>0</v>
      </c>
      <c r="AT11" s="20">
        <v>0</v>
      </c>
      <c r="AU11" s="20">
        <v>1.39716173517645E-2</v>
      </c>
      <c r="AV11" s="20"/>
      <c r="AW11" s="20">
        <v>1.2757385814561499E-2</v>
      </c>
      <c r="AX11" s="20">
        <v>4.2353391945895297E-2</v>
      </c>
      <c r="AY11" s="20"/>
      <c r="AZ11" s="20">
        <v>2.09822191582698E-2</v>
      </c>
      <c r="BA11" s="20">
        <v>2.2740845986484799E-2</v>
      </c>
      <c r="BB11" s="20" t="s">
        <v>98</v>
      </c>
      <c r="BC11" s="20">
        <v>4.1147660946832199E-2</v>
      </c>
      <c r="BD11" s="20">
        <v>2.0957822840378199E-2</v>
      </c>
      <c r="BE11" s="20">
        <v>2.93961734118122E-2</v>
      </c>
      <c r="BF11" s="20">
        <v>7.7955056504064299E-2</v>
      </c>
      <c r="BG11" s="20"/>
      <c r="BH11" s="20">
        <v>1.7120330458463302E-2</v>
      </c>
      <c r="BI11" s="20">
        <v>1.6242734500736399E-2</v>
      </c>
      <c r="BJ11" s="20">
        <v>4.7542937477922001E-2</v>
      </c>
      <c r="BK11" s="20"/>
      <c r="BL11" s="20">
        <v>1.16690168877114E-2</v>
      </c>
      <c r="BM11" s="20">
        <v>2.6727532284814899E-2</v>
      </c>
      <c r="BN11" s="20">
        <v>1.4072388645283301E-2</v>
      </c>
      <c r="BO11" s="20">
        <v>3.8662288104044602E-2</v>
      </c>
      <c r="BP11" s="20">
        <v>3.8505314398049502E-2</v>
      </c>
      <c r="BQ11" s="20"/>
      <c r="BR11" s="20">
        <v>1.1890926009132E-2</v>
      </c>
      <c r="BS11" s="20">
        <v>2.7540171260335498E-2</v>
      </c>
      <c r="BT11" s="20">
        <v>1.62962776252993E-2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BT22"/>
  <sheetViews>
    <sheetView showGridLines="0" topLeftCell="A3"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264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390</v>
      </c>
      <c r="D7" s="10">
        <v>193</v>
      </c>
      <c r="E7" s="10">
        <v>197</v>
      </c>
      <c r="F7" s="10"/>
      <c r="G7" s="10">
        <v>60</v>
      </c>
      <c r="H7" s="10">
        <v>57</v>
      </c>
      <c r="I7" s="10">
        <v>71</v>
      </c>
      <c r="J7" s="10">
        <v>74</v>
      </c>
      <c r="K7" s="10">
        <v>46</v>
      </c>
      <c r="L7" s="10">
        <v>82</v>
      </c>
      <c r="M7" s="10"/>
      <c r="N7" s="10">
        <v>106</v>
      </c>
      <c r="O7" s="10">
        <v>114</v>
      </c>
      <c r="P7" s="10">
        <v>79</v>
      </c>
      <c r="Q7" s="10">
        <v>88</v>
      </c>
      <c r="R7" s="10"/>
      <c r="S7" s="10">
        <v>47</v>
      </c>
      <c r="T7" s="10">
        <v>49</v>
      </c>
      <c r="U7" s="10">
        <v>37</v>
      </c>
      <c r="V7" s="10">
        <v>40</v>
      </c>
      <c r="W7" s="10">
        <v>35</v>
      </c>
      <c r="X7" s="10">
        <v>24</v>
      </c>
      <c r="Y7" s="10">
        <v>38</v>
      </c>
      <c r="Z7" s="10">
        <v>16</v>
      </c>
      <c r="AA7" s="10">
        <v>37</v>
      </c>
      <c r="AB7" s="10">
        <v>39</v>
      </c>
      <c r="AC7" s="10">
        <v>22</v>
      </c>
      <c r="AD7" s="10">
        <v>6</v>
      </c>
      <c r="AE7" s="10"/>
      <c r="AF7" s="10">
        <v>4</v>
      </c>
      <c r="AG7" s="10">
        <v>34</v>
      </c>
      <c r="AH7" s="10">
        <v>33</v>
      </c>
      <c r="AI7" s="10">
        <v>29</v>
      </c>
      <c r="AJ7" s="10">
        <v>31</v>
      </c>
      <c r="AK7" s="10">
        <v>36</v>
      </c>
      <c r="AL7" s="10">
        <v>30</v>
      </c>
      <c r="AM7" s="10">
        <v>28</v>
      </c>
      <c r="AN7" s="10">
        <v>25</v>
      </c>
      <c r="AO7" s="10">
        <v>18</v>
      </c>
      <c r="AP7" s="10">
        <v>31</v>
      </c>
      <c r="AQ7" s="10">
        <v>22</v>
      </c>
      <c r="AR7" s="10">
        <v>14</v>
      </c>
      <c r="AS7" s="10">
        <v>9</v>
      </c>
      <c r="AT7" s="10">
        <v>14</v>
      </c>
      <c r="AU7" s="10">
        <v>13</v>
      </c>
      <c r="AV7" s="10"/>
      <c r="AW7" s="10">
        <v>220</v>
      </c>
      <c r="AX7" s="10">
        <v>170</v>
      </c>
      <c r="AY7" s="10"/>
      <c r="AZ7" s="10">
        <v>141</v>
      </c>
      <c r="BA7" s="10">
        <v>106</v>
      </c>
      <c r="BB7" s="10" t="s">
        <v>97</v>
      </c>
      <c r="BC7" s="10">
        <v>32</v>
      </c>
      <c r="BD7" s="10">
        <v>32</v>
      </c>
      <c r="BE7" s="10">
        <v>68</v>
      </c>
      <c r="BF7" s="10">
        <v>7</v>
      </c>
      <c r="BG7" s="10"/>
      <c r="BH7" s="10">
        <v>151</v>
      </c>
      <c r="BI7" s="10">
        <v>163</v>
      </c>
      <c r="BJ7" s="10">
        <v>46</v>
      </c>
      <c r="BK7" s="10"/>
      <c r="BL7" s="10">
        <v>144</v>
      </c>
      <c r="BM7" s="10">
        <v>119</v>
      </c>
      <c r="BN7" s="10">
        <v>21</v>
      </c>
      <c r="BO7" s="10">
        <v>6</v>
      </c>
      <c r="BP7" s="10">
        <v>45</v>
      </c>
      <c r="BQ7" s="10"/>
      <c r="BR7" s="10">
        <v>79</v>
      </c>
      <c r="BS7" s="10">
        <v>159</v>
      </c>
      <c r="BT7" s="10">
        <v>25</v>
      </c>
    </row>
    <row r="8" spans="2:72" ht="30" customHeight="1" x14ac:dyDescent="0.25">
      <c r="B8" s="11" t="s">
        <v>19</v>
      </c>
      <c r="C8" s="11">
        <v>393</v>
      </c>
      <c r="D8" s="11">
        <v>195</v>
      </c>
      <c r="E8" s="11">
        <v>198</v>
      </c>
      <c r="F8" s="11"/>
      <c r="G8" s="11">
        <v>57</v>
      </c>
      <c r="H8" s="11">
        <v>65</v>
      </c>
      <c r="I8" s="11">
        <v>70</v>
      </c>
      <c r="J8" s="11">
        <v>72</v>
      </c>
      <c r="K8" s="11">
        <v>46</v>
      </c>
      <c r="L8" s="11">
        <v>83</v>
      </c>
      <c r="M8" s="11"/>
      <c r="N8" s="11">
        <v>94</v>
      </c>
      <c r="O8" s="11">
        <v>104</v>
      </c>
      <c r="P8" s="11">
        <v>92</v>
      </c>
      <c r="Q8" s="11">
        <v>99</v>
      </c>
      <c r="R8" s="11"/>
      <c r="S8" s="11">
        <v>56</v>
      </c>
      <c r="T8" s="11">
        <v>45</v>
      </c>
      <c r="U8" s="11">
        <v>35</v>
      </c>
      <c r="V8" s="11">
        <v>40</v>
      </c>
      <c r="W8" s="11">
        <v>32</v>
      </c>
      <c r="X8" s="11">
        <v>26</v>
      </c>
      <c r="Y8" s="11">
        <v>34</v>
      </c>
      <c r="Z8" s="11">
        <v>16</v>
      </c>
      <c r="AA8" s="11">
        <v>34</v>
      </c>
      <c r="AB8" s="11">
        <v>45</v>
      </c>
      <c r="AC8" s="11">
        <v>21</v>
      </c>
      <c r="AD8" s="11">
        <v>9</v>
      </c>
      <c r="AE8" s="11"/>
      <c r="AF8" s="11">
        <v>4</v>
      </c>
      <c r="AG8" s="11">
        <v>35</v>
      </c>
      <c r="AH8" s="11">
        <v>33</v>
      </c>
      <c r="AI8" s="11">
        <v>31</v>
      </c>
      <c r="AJ8" s="11">
        <v>32</v>
      </c>
      <c r="AK8" s="11">
        <v>36</v>
      </c>
      <c r="AL8" s="11">
        <v>32</v>
      </c>
      <c r="AM8" s="11">
        <v>30</v>
      </c>
      <c r="AN8" s="11">
        <v>24</v>
      </c>
      <c r="AO8" s="11">
        <v>17</v>
      </c>
      <c r="AP8" s="11">
        <v>30</v>
      </c>
      <c r="AQ8" s="11">
        <v>22</v>
      </c>
      <c r="AR8" s="11">
        <v>14</v>
      </c>
      <c r="AS8" s="11">
        <v>9</v>
      </c>
      <c r="AT8" s="11">
        <v>13</v>
      </c>
      <c r="AU8" s="11">
        <v>11</v>
      </c>
      <c r="AV8" s="11"/>
      <c r="AW8" s="11">
        <v>221</v>
      </c>
      <c r="AX8" s="11">
        <v>172</v>
      </c>
      <c r="AY8" s="11"/>
      <c r="AZ8" s="11">
        <v>138</v>
      </c>
      <c r="BA8" s="11">
        <v>108</v>
      </c>
      <c r="BB8" s="11" t="s">
        <v>97</v>
      </c>
      <c r="BC8" s="11">
        <v>35</v>
      </c>
      <c r="BD8" s="11">
        <v>33</v>
      </c>
      <c r="BE8" s="11">
        <v>68</v>
      </c>
      <c r="BF8" s="11">
        <v>7</v>
      </c>
      <c r="BG8" s="11"/>
      <c r="BH8" s="11">
        <v>152</v>
      </c>
      <c r="BI8" s="11">
        <v>159</v>
      </c>
      <c r="BJ8" s="11">
        <v>52</v>
      </c>
      <c r="BK8" s="11"/>
      <c r="BL8" s="11">
        <v>137</v>
      </c>
      <c r="BM8" s="11">
        <v>120</v>
      </c>
      <c r="BN8" s="11">
        <v>22</v>
      </c>
      <c r="BO8" s="11">
        <v>7</v>
      </c>
      <c r="BP8" s="11">
        <v>50</v>
      </c>
      <c r="BQ8" s="11"/>
      <c r="BR8" s="11">
        <v>75</v>
      </c>
      <c r="BS8" s="11">
        <v>160</v>
      </c>
      <c r="BT8" s="11">
        <v>25</v>
      </c>
    </row>
    <row r="9" spans="2:72" x14ac:dyDescent="0.25">
      <c r="B9" s="15" t="s">
        <v>255</v>
      </c>
      <c r="C9" s="14">
        <v>0.349514444887913</v>
      </c>
      <c r="D9" s="14">
        <v>0.37518800761132398</v>
      </c>
      <c r="E9" s="14">
        <v>0.324257216239</v>
      </c>
      <c r="F9" s="14"/>
      <c r="G9" s="14">
        <v>0.32712105830776</v>
      </c>
      <c r="H9" s="14">
        <v>0.34715537221360898</v>
      </c>
      <c r="I9" s="14">
        <v>0.30009445794613998</v>
      </c>
      <c r="J9" s="14">
        <v>0.46438664008556002</v>
      </c>
      <c r="K9" s="14">
        <v>0.34581956156264199</v>
      </c>
      <c r="L9" s="14">
        <v>0.31071380242913199</v>
      </c>
      <c r="M9" s="14"/>
      <c r="N9" s="14">
        <v>0.40496747273917799</v>
      </c>
      <c r="O9" s="14">
        <v>0.33274810764847101</v>
      </c>
      <c r="P9" s="14">
        <v>0.32923616802247502</v>
      </c>
      <c r="Q9" s="14">
        <v>0.33242586213284098</v>
      </c>
      <c r="R9" s="14"/>
      <c r="S9" s="14">
        <v>0.30039383379131201</v>
      </c>
      <c r="T9" s="14">
        <v>0.20391458802701101</v>
      </c>
      <c r="U9" s="14">
        <v>0.43913709747153501</v>
      </c>
      <c r="V9" s="14">
        <v>0.482224198884459</v>
      </c>
      <c r="W9" s="14">
        <v>0.35267117994797897</v>
      </c>
      <c r="X9" s="14">
        <v>0.238884821500534</v>
      </c>
      <c r="Y9" s="14">
        <v>0.43647559630099297</v>
      </c>
      <c r="Z9" s="14">
        <v>0.44826923658510998</v>
      </c>
      <c r="AA9" s="14">
        <v>0.42093641014558197</v>
      </c>
      <c r="AB9" s="14">
        <v>0.25107266137665601</v>
      </c>
      <c r="AC9" s="14">
        <v>0.39234500024484997</v>
      </c>
      <c r="AD9" s="14">
        <v>0.36776929011053799</v>
      </c>
      <c r="AE9" s="14"/>
      <c r="AF9" s="14">
        <v>0.26773637046454202</v>
      </c>
      <c r="AG9" s="14">
        <v>0.27738068229102603</v>
      </c>
      <c r="AH9" s="14">
        <v>0.39559951614440703</v>
      </c>
      <c r="AI9" s="14">
        <v>0.44845570603965001</v>
      </c>
      <c r="AJ9" s="14">
        <v>0.32938348158366099</v>
      </c>
      <c r="AK9" s="14">
        <v>0.31031106971622902</v>
      </c>
      <c r="AL9" s="14">
        <v>0.51519562125933605</v>
      </c>
      <c r="AM9" s="14">
        <v>0.32388506461927602</v>
      </c>
      <c r="AN9" s="14">
        <v>0.27365509386550502</v>
      </c>
      <c r="AO9" s="14">
        <v>0.244734357671851</v>
      </c>
      <c r="AP9" s="14">
        <v>0.38877148828115798</v>
      </c>
      <c r="AQ9" s="14">
        <v>0.30805908949922101</v>
      </c>
      <c r="AR9" s="14">
        <v>0.34506642652608699</v>
      </c>
      <c r="AS9" s="14">
        <v>0.51949522116343105</v>
      </c>
      <c r="AT9" s="14">
        <v>0.50699614246806002</v>
      </c>
      <c r="AU9" s="14">
        <v>0.208282581684712</v>
      </c>
      <c r="AV9" s="14"/>
      <c r="AW9" s="14">
        <v>0.34618081764124298</v>
      </c>
      <c r="AX9" s="14">
        <v>0.35379700572057399</v>
      </c>
      <c r="AY9" s="14"/>
      <c r="AZ9" s="14">
        <v>0.33248028303903698</v>
      </c>
      <c r="BA9" s="14">
        <v>0.28472724343511102</v>
      </c>
      <c r="BB9" s="14" t="s">
        <v>98</v>
      </c>
      <c r="BC9" s="14">
        <v>0.57100719099445196</v>
      </c>
      <c r="BD9" s="14">
        <v>0.35663052998341999</v>
      </c>
      <c r="BE9" s="14">
        <v>0.36948880993304201</v>
      </c>
      <c r="BF9" s="14">
        <v>0.47048039489764798</v>
      </c>
      <c r="BG9" s="14"/>
      <c r="BH9" s="14">
        <v>0.33972583395685502</v>
      </c>
      <c r="BI9" s="14">
        <v>0.36763353236718499</v>
      </c>
      <c r="BJ9" s="14">
        <v>0.300948297886802</v>
      </c>
      <c r="BK9" s="14"/>
      <c r="BL9" s="14">
        <v>0.290399120716545</v>
      </c>
      <c r="BM9" s="14">
        <v>0.45443452387084199</v>
      </c>
      <c r="BN9" s="14">
        <v>0.27406471343382099</v>
      </c>
      <c r="BO9" s="14">
        <v>0.49007050674801</v>
      </c>
      <c r="BP9" s="14">
        <v>0.36169946314363699</v>
      </c>
      <c r="BQ9" s="14"/>
      <c r="BR9" s="14">
        <v>0.28107320124401503</v>
      </c>
      <c r="BS9" s="14">
        <v>0.42355545051802002</v>
      </c>
      <c r="BT9" s="14">
        <v>0.32600424406700501</v>
      </c>
    </row>
    <row r="10" spans="2:72" x14ac:dyDescent="0.25">
      <c r="B10" s="15" t="s">
        <v>256</v>
      </c>
      <c r="C10" s="14">
        <v>0.427077118954589</v>
      </c>
      <c r="D10" s="14">
        <v>0.465283128712562</v>
      </c>
      <c r="E10" s="14">
        <v>0.38949067508562801</v>
      </c>
      <c r="F10" s="14"/>
      <c r="G10" s="14">
        <v>0.43471163493783099</v>
      </c>
      <c r="H10" s="14">
        <v>0.36599422885848798</v>
      </c>
      <c r="I10" s="14">
        <v>0.471319965267602</v>
      </c>
      <c r="J10" s="14">
        <v>0.43221487028524003</v>
      </c>
      <c r="K10" s="14">
        <v>0.46397574061670699</v>
      </c>
      <c r="L10" s="14">
        <v>0.40713602761629197</v>
      </c>
      <c r="M10" s="14"/>
      <c r="N10" s="14">
        <v>0.35413449383201301</v>
      </c>
      <c r="O10" s="14">
        <v>0.40214828924546703</v>
      </c>
      <c r="P10" s="14">
        <v>0.46637862511095901</v>
      </c>
      <c r="Q10" s="14">
        <v>0.48996659591912201</v>
      </c>
      <c r="R10" s="14"/>
      <c r="S10" s="14">
        <v>0.40103089388193702</v>
      </c>
      <c r="T10" s="14">
        <v>0.53035485738825205</v>
      </c>
      <c r="U10" s="14">
        <v>0.398267010645589</v>
      </c>
      <c r="V10" s="14">
        <v>0.370432771169797</v>
      </c>
      <c r="W10" s="14">
        <v>0.44553999903911101</v>
      </c>
      <c r="X10" s="14">
        <v>0.68194229493588299</v>
      </c>
      <c r="Y10" s="14">
        <v>0.24290482722196799</v>
      </c>
      <c r="Z10" s="14">
        <v>0.439773627247665</v>
      </c>
      <c r="AA10" s="14">
        <v>0.26509359217601203</v>
      </c>
      <c r="AB10" s="14">
        <v>0.55273410433943804</v>
      </c>
      <c r="AC10" s="14">
        <v>0.40622103461936798</v>
      </c>
      <c r="AD10" s="14">
        <v>0.345728820587904</v>
      </c>
      <c r="AE10" s="14"/>
      <c r="AF10" s="14">
        <v>0.73226362953545798</v>
      </c>
      <c r="AG10" s="14">
        <v>0.48975132135511401</v>
      </c>
      <c r="AH10" s="14">
        <v>0.47993042866158098</v>
      </c>
      <c r="AI10" s="14">
        <v>0.354507484368282</v>
      </c>
      <c r="AJ10" s="14">
        <v>0.29104473392273</v>
      </c>
      <c r="AK10" s="14">
        <v>0.44174696640562799</v>
      </c>
      <c r="AL10" s="14">
        <v>0.24299652871188501</v>
      </c>
      <c r="AM10" s="14">
        <v>0.41018455521588398</v>
      </c>
      <c r="AN10" s="14">
        <v>0.61325009709203404</v>
      </c>
      <c r="AO10" s="14">
        <v>0.42161870301809801</v>
      </c>
      <c r="AP10" s="14">
        <v>0.398685749447173</v>
      </c>
      <c r="AQ10" s="14">
        <v>0.54398989066753001</v>
      </c>
      <c r="AR10" s="14">
        <v>0.35183325240440999</v>
      </c>
      <c r="AS10" s="14">
        <v>0.480504778836569</v>
      </c>
      <c r="AT10" s="14">
        <v>0.220033508014984</v>
      </c>
      <c r="AU10" s="14">
        <v>0.51462441749250198</v>
      </c>
      <c r="AV10" s="14"/>
      <c r="AW10" s="14">
        <v>0.40796446251923202</v>
      </c>
      <c r="AX10" s="14">
        <v>0.45163028816087197</v>
      </c>
      <c r="AY10" s="14"/>
      <c r="AZ10" s="14">
        <v>0.47959086189836098</v>
      </c>
      <c r="BA10" s="14">
        <v>0.42576590788364599</v>
      </c>
      <c r="BB10" s="14" t="s">
        <v>98</v>
      </c>
      <c r="BC10" s="14">
        <v>0.33309879701851902</v>
      </c>
      <c r="BD10" s="14">
        <v>0.61300123099570603</v>
      </c>
      <c r="BE10" s="14">
        <v>0.25361701955729299</v>
      </c>
      <c r="BF10" s="14">
        <v>0.52951960510235196</v>
      </c>
      <c r="BG10" s="14"/>
      <c r="BH10" s="14">
        <v>0.40214981662367399</v>
      </c>
      <c r="BI10" s="14">
        <v>0.44677814472453298</v>
      </c>
      <c r="BJ10" s="14">
        <v>0.43189909076815602</v>
      </c>
      <c r="BK10" s="14"/>
      <c r="BL10" s="14">
        <v>0.45439282531612302</v>
      </c>
      <c r="BM10" s="14">
        <v>0.33994051471264602</v>
      </c>
      <c r="BN10" s="14">
        <v>0.44929919665630402</v>
      </c>
      <c r="BO10" s="14">
        <v>0.50992949325199</v>
      </c>
      <c r="BP10" s="14">
        <v>0.50246523456042402</v>
      </c>
      <c r="BQ10" s="14"/>
      <c r="BR10" s="14">
        <v>0.47368331018591198</v>
      </c>
      <c r="BS10" s="14">
        <v>0.41021575439743901</v>
      </c>
      <c r="BT10" s="14">
        <v>0.43676806648850602</v>
      </c>
    </row>
    <row r="11" spans="2:72" ht="30" x14ac:dyDescent="0.25">
      <c r="B11" s="15" t="s">
        <v>257</v>
      </c>
      <c r="C11" s="14">
        <v>0.12861515954177799</v>
      </c>
      <c r="D11" s="14">
        <v>9.0541213751782396E-2</v>
      </c>
      <c r="E11" s="14">
        <v>0.166071681051641</v>
      </c>
      <c r="F11" s="14"/>
      <c r="G11" s="14">
        <v>0.15402687126432499</v>
      </c>
      <c r="H11" s="14">
        <v>0.15020281987946499</v>
      </c>
      <c r="I11" s="14">
        <v>0.16465180014840899</v>
      </c>
      <c r="J11" s="14">
        <v>3.6787261322062899E-2</v>
      </c>
      <c r="K11" s="14">
        <v>0.123007305224329</v>
      </c>
      <c r="L11" s="14">
        <v>0.14666651941227399</v>
      </c>
      <c r="M11" s="14"/>
      <c r="N11" s="14">
        <v>0.106117289121426</v>
      </c>
      <c r="O11" s="14">
        <v>0.21322511065893801</v>
      </c>
      <c r="P11" s="14">
        <v>0.12693443828777501</v>
      </c>
      <c r="Q11" s="14">
        <v>6.65447842585183E-2</v>
      </c>
      <c r="R11" s="14"/>
      <c r="S11" s="14">
        <v>0.193811159852052</v>
      </c>
      <c r="T11" s="14">
        <v>0.15469090495431601</v>
      </c>
      <c r="U11" s="14">
        <v>0.13099299062025199</v>
      </c>
      <c r="V11" s="14">
        <v>0.121380076610672</v>
      </c>
      <c r="W11" s="14">
        <v>0.14106178596440599</v>
      </c>
      <c r="X11" s="14">
        <v>7.91728835635825E-2</v>
      </c>
      <c r="Y11" s="14">
        <v>0.174968201308769</v>
      </c>
      <c r="Z11" s="14">
        <v>5.0538251642357798E-2</v>
      </c>
      <c r="AA11" s="14">
        <v>0.127948055216493</v>
      </c>
      <c r="AB11" s="14">
        <v>4.9045954959968198E-2</v>
      </c>
      <c r="AC11" s="14">
        <v>0.101429976047684</v>
      </c>
      <c r="AD11" s="14">
        <v>0.14290654537720601</v>
      </c>
      <c r="AE11" s="14"/>
      <c r="AF11" s="14">
        <v>0</v>
      </c>
      <c r="AG11" s="14">
        <v>0.18376527505686699</v>
      </c>
      <c r="AH11" s="14">
        <v>2.52645780103853E-2</v>
      </c>
      <c r="AI11" s="14">
        <v>6.6610735266935103E-2</v>
      </c>
      <c r="AJ11" s="14">
        <v>0.19817865753887901</v>
      </c>
      <c r="AK11" s="14">
        <v>0.17172537475182201</v>
      </c>
      <c r="AL11" s="14">
        <v>8.4422117347270703E-2</v>
      </c>
      <c r="AM11" s="14">
        <v>0.19942528764760101</v>
      </c>
      <c r="AN11" s="14">
        <v>3.4774919764555101E-2</v>
      </c>
      <c r="AO11" s="14">
        <v>0.268276069223157</v>
      </c>
      <c r="AP11" s="14">
        <v>0.18535162758693499</v>
      </c>
      <c r="AQ11" s="14">
        <v>9.7266962699040199E-2</v>
      </c>
      <c r="AR11" s="14">
        <v>0.17359650644951999</v>
      </c>
      <c r="AS11" s="14">
        <v>0</v>
      </c>
      <c r="AT11" s="14">
        <v>5.51593476636352E-2</v>
      </c>
      <c r="AU11" s="14">
        <v>0.206187674099296</v>
      </c>
      <c r="AV11" s="14"/>
      <c r="AW11" s="14">
        <v>0.13840056656017199</v>
      </c>
      <c r="AX11" s="14">
        <v>0.116044287717258</v>
      </c>
      <c r="AY11" s="14"/>
      <c r="AZ11" s="14">
        <v>9.9870511993768896E-2</v>
      </c>
      <c r="BA11" s="14">
        <v>0.17764401665447599</v>
      </c>
      <c r="BB11" s="14" t="s">
        <v>98</v>
      </c>
      <c r="BC11" s="14">
        <v>9.5894011987029307E-2</v>
      </c>
      <c r="BD11" s="14">
        <v>0</v>
      </c>
      <c r="BE11" s="14">
        <v>0.199126917341654</v>
      </c>
      <c r="BF11" s="14">
        <v>0</v>
      </c>
      <c r="BG11" s="14"/>
      <c r="BH11" s="14">
        <v>0.14753513737655399</v>
      </c>
      <c r="BI11" s="14">
        <v>9.6051096444783796E-2</v>
      </c>
      <c r="BJ11" s="14">
        <v>0.162755693996397</v>
      </c>
      <c r="BK11" s="14"/>
      <c r="BL11" s="14">
        <v>0.16368771804176499</v>
      </c>
      <c r="BM11" s="14">
        <v>8.4786416963309394E-2</v>
      </c>
      <c r="BN11" s="14">
        <v>0.145426894768031</v>
      </c>
      <c r="BO11" s="14">
        <v>0</v>
      </c>
      <c r="BP11" s="14">
        <v>4.7929227223044699E-2</v>
      </c>
      <c r="BQ11" s="14"/>
      <c r="BR11" s="14">
        <v>0.148677820070964</v>
      </c>
      <c r="BS11" s="14">
        <v>9.3832938656220402E-2</v>
      </c>
      <c r="BT11" s="14">
        <v>0.16595698128084499</v>
      </c>
    </row>
    <row r="12" spans="2:72" x14ac:dyDescent="0.25">
      <c r="B12" s="15" t="s">
        <v>258</v>
      </c>
      <c r="C12" s="14">
        <v>3.85047382360829E-2</v>
      </c>
      <c r="D12" s="14">
        <v>4.2635053753584201E-2</v>
      </c>
      <c r="E12" s="14">
        <v>3.4441401778203803E-2</v>
      </c>
      <c r="F12" s="14"/>
      <c r="G12" s="14">
        <v>5.0132143135193201E-2</v>
      </c>
      <c r="H12" s="14">
        <v>7.2143707511409694E-2</v>
      </c>
      <c r="I12" s="14">
        <v>0</v>
      </c>
      <c r="J12" s="14">
        <v>3.8813655833787701E-2</v>
      </c>
      <c r="K12" s="14">
        <v>0</v>
      </c>
      <c r="L12" s="14">
        <v>5.79214777863062E-2</v>
      </c>
      <c r="M12" s="14"/>
      <c r="N12" s="14">
        <v>5.5541955219318997E-2</v>
      </c>
      <c r="O12" s="14">
        <v>1.6881226262147199E-2</v>
      </c>
      <c r="P12" s="14">
        <v>5.5086818988867102E-2</v>
      </c>
      <c r="Q12" s="14">
        <v>3.0906044488706E-2</v>
      </c>
      <c r="R12" s="14"/>
      <c r="S12" s="14">
        <v>3.8328888755043901E-2</v>
      </c>
      <c r="T12" s="14">
        <v>6.1026590756606797E-2</v>
      </c>
      <c r="U12" s="14">
        <v>0</v>
      </c>
      <c r="V12" s="14">
        <v>2.5962953335071499E-2</v>
      </c>
      <c r="W12" s="14">
        <v>3.5163956551471802E-2</v>
      </c>
      <c r="X12" s="14">
        <v>0</v>
      </c>
      <c r="Y12" s="14">
        <v>8.1921921349386001E-2</v>
      </c>
      <c r="Z12" s="14">
        <v>0</v>
      </c>
      <c r="AA12" s="14">
        <v>7.5050824559851501E-2</v>
      </c>
      <c r="AB12" s="14">
        <v>6.1898137940885702E-2</v>
      </c>
      <c r="AC12" s="14">
        <v>0</v>
      </c>
      <c r="AD12" s="14">
        <v>0</v>
      </c>
      <c r="AE12" s="14"/>
      <c r="AF12" s="14">
        <v>0</v>
      </c>
      <c r="AG12" s="14">
        <v>2.04788201503898E-2</v>
      </c>
      <c r="AH12" s="14">
        <v>2.7239973199917101E-2</v>
      </c>
      <c r="AI12" s="14">
        <v>0</v>
      </c>
      <c r="AJ12" s="14">
        <v>0.102851932067441</v>
      </c>
      <c r="AK12" s="14">
        <v>4.3170954287417601E-2</v>
      </c>
      <c r="AL12" s="14">
        <v>9.1412745720894403E-2</v>
      </c>
      <c r="AM12" s="14">
        <v>3.4892193404964099E-2</v>
      </c>
      <c r="AN12" s="14">
        <v>3.5035965246508101E-2</v>
      </c>
      <c r="AO12" s="14">
        <v>0</v>
      </c>
      <c r="AP12" s="14">
        <v>0</v>
      </c>
      <c r="AQ12" s="14">
        <v>5.0684057134209197E-2</v>
      </c>
      <c r="AR12" s="14">
        <v>0</v>
      </c>
      <c r="AS12" s="14">
        <v>0</v>
      </c>
      <c r="AT12" s="14">
        <v>7.2666875963575406E-2</v>
      </c>
      <c r="AU12" s="14">
        <v>7.0905326723489606E-2</v>
      </c>
      <c r="AV12" s="14"/>
      <c r="AW12" s="14">
        <v>3.9779342368473199E-2</v>
      </c>
      <c r="AX12" s="14">
        <v>3.68673116941758E-2</v>
      </c>
      <c r="AY12" s="14"/>
      <c r="AZ12" s="14">
        <v>4.3685761238806201E-2</v>
      </c>
      <c r="BA12" s="14">
        <v>4.2906465600836802E-2</v>
      </c>
      <c r="BB12" s="14" t="s">
        <v>98</v>
      </c>
      <c r="BC12" s="14">
        <v>0</v>
      </c>
      <c r="BD12" s="14">
        <v>0</v>
      </c>
      <c r="BE12" s="14">
        <v>6.6247949867222794E-2</v>
      </c>
      <c r="BF12" s="14">
        <v>0</v>
      </c>
      <c r="BG12" s="14"/>
      <c r="BH12" s="14">
        <v>4.4577407212148701E-2</v>
      </c>
      <c r="BI12" s="14">
        <v>4.1381386292037303E-2</v>
      </c>
      <c r="BJ12" s="14">
        <v>1.97969878785757E-2</v>
      </c>
      <c r="BK12" s="14"/>
      <c r="BL12" s="14">
        <v>2.9481684324139199E-2</v>
      </c>
      <c r="BM12" s="14">
        <v>6.21939948179695E-2</v>
      </c>
      <c r="BN12" s="14">
        <v>0.13120919514184301</v>
      </c>
      <c r="BO12" s="14">
        <v>0</v>
      </c>
      <c r="BP12" s="14">
        <v>0</v>
      </c>
      <c r="BQ12" s="14"/>
      <c r="BR12" s="14">
        <v>4.0150583260027198E-2</v>
      </c>
      <c r="BS12" s="14">
        <v>5.3710290021156001E-2</v>
      </c>
      <c r="BT12" s="14">
        <v>7.1270708163644406E-2</v>
      </c>
    </row>
    <row r="13" spans="2:72" x14ac:dyDescent="0.25">
      <c r="B13" s="15" t="s">
        <v>259</v>
      </c>
      <c r="C13" s="14">
        <v>1.9716931128060701E-2</v>
      </c>
      <c r="D13" s="14">
        <v>2.0618169314620901E-2</v>
      </c>
      <c r="E13" s="14">
        <v>1.88303078264834E-2</v>
      </c>
      <c r="F13" s="14"/>
      <c r="G13" s="14">
        <v>3.4008292354890397E-2</v>
      </c>
      <c r="H13" s="14">
        <v>1.74777017337353E-2</v>
      </c>
      <c r="I13" s="14">
        <v>1.3831403658278601E-2</v>
      </c>
      <c r="J13" s="14">
        <v>1.42444283868308E-2</v>
      </c>
      <c r="K13" s="14">
        <v>2.0559435943541701E-2</v>
      </c>
      <c r="L13" s="14">
        <v>2.0796305816859401E-2</v>
      </c>
      <c r="M13" s="14"/>
      <c r="N13" s="14">
        <v>3.8888634796728203E-2</v>
      </c>
      <c r="O13" s="14">
        <v>1.08596166583387E-2</v>
      </c>
      <c r="P13" s="14">
        <v>1.1035392862154899E-2</v>
      </c>
      <c r="Q13" s="14">
        <v>1.9462583873303099E-2</v>
      </c>
      <c r="R13" s="14"/>
      <c r="S13" s="14">
        <v>0</v>
      </c>
      <c r="T13" s="14">
        <v>2.5280118403814798E-2</v>
      </c>
      <c r="U13" s="14">
        <v>0</v>
      </c>
      <c r="V13" s="14">
        <v>0</v>
      </c>
      <c r="W13" s="14">
        <v>0</v>
      </c>
      <c r="X13" s="14">
        <v>0</v>
      </c>
      <c r="Y13" s="14">
        <v>3.04769520931388E-2</v>
      </c>
      <c r="Z13" s="14">
        <v>0</v>
      </c>
      <c r="AA13" s="14">
        <v>8.0337891225347804E-2</v>
      </c>
      <c r="AB13" s="14">
        <v>6.3582382849395394E-2</v>
      </c>
      <c r="AC13" s="14">
        <v>0</v>
      </c>
      <c r="AD13" s="14">
        <v>0</v>
      </c>
      <c r="AE13" s="14"/>
      <c r="AF13" s="14">
        <v>0</v>
      </c>
      <c r="AG13" s="14">
        <v>2.8623901146603101E-2</v>
      </c>
      <c r="AH13" s="14">
        <v>0</v>
      </c>
      <c r="AI13" s="14">
        <v>2.9203713349896201E-2</v>
      </c>
      <c r="AJ13" s="14">
        <v>3.6011894912080601E-2</v>
      </c>
      <c r="AK13" s="14">
        <v>0</v>
      </c>
      <c r="AL13" s="14">
        <v>3.1669924514847E-2</v>
      </c>
      <c r="AM13" s="14">
        <v>3.1612899112274898E-2</v>
      </c>
      <c r="AN13" s="14">
        <v>0</v>
      </c>
      <c r="AO13" s="14">
        <v>0</v>
      </c>
      <c r="AP13" s="14">
        <v>2.7191134684734102E-2</v>
      </c>
      <c r="AQ13" s="14">
        <v>0</v>
      </c>
      <c r="AR13" s="14">
        <v>0</v>
      </c>
      <c r="AS13" s="14">
        <v>0</v>
      </c>
      <c r="AT13" s="14">
        <v>0.14514412588974601</v>
      </c>
      <c r="AU13" s="14">
        <v>0</v>
      </c>
      <c r="AV13" s="14"/>
      <c r="AW13" s="14">
        <v>2.6222915974246801E-2</v>
      </c>
      <c r="AX13" s="14">
        <v>1.1358985317534501E-2</v>
      </c>
      <c r="AY13" s="14"/>
      <c r="AZ13" s="14">
        <v>1.2468621886182901E-2</v>
      </c>
      <c r="BA13" s="14">
        <v>3.7952212396002098E-2</v>
      </c>
      <c r="BB13" s="14" t="s">
        <v>98</v>
      </c>
      <c r="BC13" s="14">
        <v>0</v>
      </c>
      <c r="BD13" s="14">
        <v>3.03682390208747E-2</v>
      </c>
      <c r="BE13" s="14">
        <v>1.3809647684206099E-2</v>
      </c>
      <c r="BF13" s="14">
        <v>0</v>
      </c>
      <c r="BG13" s="14"/>
      <c r="BH13" s="14">
        <v>1.96550751618371E-2</v>
      </c>
      <c r="BI13" s="14">
        <v>2.34058644018523E-2</v>
      </c>
      <c r="BJ13" s="14">
        <v>1.9735777698418201E-2</v>
      </c>
      <c r="BK13" s="14"/>
      <c r="BL13" s="14">
        <v>2.7785306041166299E-2</v>
      </c>
      <c r="BM13" s="14">
        <v>1.6489733558407799E-2</v>
      </c>
      <c r="BN13" s="14">
        <v>0</v>
      </c>
      <c r="BO13" s="14">
        <v>0</v>
      </c>
      <c r="BP13" s="14">
        <v>2.0507047308980099E-2</v>
      </c>
      <c r="BQ13" s="14"/>
      <c r="BR13" s="14">
        <v>2.3645178712779699E-2</v>
      </c>
      <c r="BS13" s="14">
        <v>0</v>
      </c>
      <c r="BT13" s="14">
        <v>0</v>
      </c>
    </row>
    <row r="14" spans="2:72" x14ac:dyDescent="0.25">
      <c r="B14" s="15" t="s">
        <v>92</v>
      </c>
      <c r="C14" s="14">
        <v>3.6571607251575898E-2</v>
      </c>
      <c r="D14" s="14">
        <v>5.7344268561256399E-3</v>
      </c>
      <c r="E14" s="14">
        <v>6.6908718019044203E-2</v>
      </c>
      <c r="F14" s="14"/>
      <c r="G14" s="14">
        <v>0</v>
      </c>
      <c r="H14" s="14">
        <v>4.7026169803293001E-2</v>
      </c>
      <c r="I14" s="14">
        <v>5.0102372979570702E-2</v>
      </c>
      <c r="J14" s="14">
        <v>1.35531440865187E-2</v>
      </c>
      <c r="K14" s="14">
        <v>4.6637956652780102E-2</v>
      </c>
      <c r="L14" s="14">
        <v>5.6765866939136801E-2</v>
      </c>
      <c r="M14" s="14"/>
      <c r="N14" s="14">
        <v>4.0350154291335802E-2</v>
      </c>
      <c r="O14" s="14">
        <v>2.41376495266383E-2</v>
      </c>
      <c r="P14" s="14">
        <v>1.1328556727768601E-2</v>
      </c>
      <c r="Q14" s="14">
        <v>6.0694129327509401E-2</v>
      </c>
      <c r="R14" s="14"/>
      <c r="S14" s="14">
        <v>6.6435223719654601E-2</v>
      </c>
      <c r="T14" s="14">
        <v>2.4732940469999201E-2</v>
      </c>
      <c r="U14" s="14">
        <v>3.1602901262624203E-2</v>
      </c>
      <c r="V14" s="14">
        <v>0</v>
      </c>
      <c r="W14" s="14">
        <v>2.5563078497031998E-2</v>
      </c>
      <c r="X14" s="14">
        <v>0</v>
      </c>
      <c r="Y14" s="14">
        <v>3.3252501725746203E-2</v>
      </c>
      <c r="Z14" s="14">
        <v>6.1418884524867101E-2</v>
      </c>
      <c r="AA14" s="14">
        <v>3.0633226676713299E-2</v>
      </c>
      <c r="AB14" s="14">
        <v>2.1666758533656801E-2</v>
      </c>
      <c r="AC14" s="14">
        <v>0.100003989088098</v>
      </c>
      <c r="AD14" s="14">
        <v>0.143595343924353</v>
      </c>
      <c r="AE14" s="14"/>
      <c r="AF14" s="14">
        <v>0</v>
      </c>
      <c r="AG14" s="14">
        <v>0</v>
      </c>
      <c r="AH14" s="14">
        <v>7.19655039837096E-2</v>
      </c>
      <c r="AI14" s="14">
        <v>0.101222360975237</v>
      </c>
      <c r="AJ14" s="14">
        <v>4.25292999752079E-2</v>
      </c>
      <c r="AK14" s="14">
        <v>3.3045634838903701E-2</v>
      </c>
      <c r="AL14" s="14">
        <v>3.4303062445767099E-2</v>
      </c>
      <c r="AM14" s="14">
        <v>0</v>
      </c>
      <c r="AN14" s="14">
        <v>4.3283924031398302E-2</v>
      </c>
      <c r="AO14" s="14">
        <v>6.5370870086894906E-2</v>
      </c>
      <c r="AP14" s="14">
        <v>0</v>
      </c>
      <c r="AQ14" s="14">
        <v>0</v>
      </c>
      <c r="AR14" s="14">
        <v>0.12950381461998201</v>
      </c>
      <c r="AS14" s="14">
        <v>0</v>
      </c>
      <c r="AT14" s="14">
        <v>0</v>
      </c>
      <c r="AU14" s="14">
        <v>0</v>
      </c>
      <c r="AV14" s="14"/>
      <c r="AW14" s="14">
        <v>4.1451894936633003E-2</v>
      </c>
      <c r="AX14" s="14">
        <v>3.0302121389585799E-2</v>
      </c>
      <c r="AY14" s="14"/>
      <c r="AZ14" s="14">
        <v>3.1903959943844797E-2</v>
      </c>
      <c r="BA14" s="14">
        <v>3.1004154029928201E-2</v>
      </c>
      <c r="BB14" s="14" t="s">
        <v>98</v>
      </c>
      <c r="BC14" s="14">
        <v>0</v>
      </c>
      <c r="BD14" s="14">
        <v>0</v>
      </c>
      <c r="BE14" s="14">
        <v>9.7709655616581306E-2</v>
      </c>
      <c r="BF14" s="14">
        <v>0</v>
      </c>
      <c r="BG14" s="14"/>
      <c r="BH14" s="14">
        <v>4.63567296689315E-2</v>
      </c>
      <c r="BI14" s="14">
        <v>2.47499757696087E-2</v>
      </c>
      <c r="BJ14" s="14">
        <v>6.4864151771651501E-2</v>
      </c>
      <c r="BK14" s="14"/>
      <c r="BL14" s="14">
        <v>3.4253345560262202E-2</v>
      </c>
      <c r="BM14" s="14">
        <v>4.2154816076824898E-2</v>
      </c>
      <c r="BN14" s="14">
        <v>0</v>
      </c>
      <c r="BO14" s="14">
        <v>0</v>
      </c>
      <c r="BP14" s="14">
        <v>6.7399027763913905E-2</v>
      </c>
      <c r="BQ14" s="14"/>
      <c r="BR14" s="14">
        <v>3.2769906526302003E-2</v>
      </c>
      <c r="BS14" s="14">
        <v>1.8685566407164102E-2</v>
      </c>
      <c r="BT14" s="14">
        <v>0</v>
      </c>
    </row>
    <row r="15" spans="2:72" x14ac:dyDescent="0.25">
      <c r="B15" s="15" t="s">
        <v>130</v>
      </c>
      <c r="C15" s="21">
        <v>0.77659156384250205</v>
      </c>
      <c r="D15" s="21">
        <v>0.84047113632388704</v>
      </c>
      <c r="E15" s="21">
        <v>0.71374789132462801</v>
      </c>
      <c r="F15" s="21"/>
      <c r="G15" s="21">
        <v>0.761832693245592</v>
      </c>
      <c r="H15" s="21">
        <v>0.71314960107209702</v>
      </c>
      <c r="I15" s="21">
        <v>0.77141442321374198</v>
      </c>
      <c r="J15" s="21">
        <v>0.89660151037080005</v>
      </c>
      <c r="K15" s="21">
        <v>0.80979530217934903</v>
      </c>
      <c r="L15" s="21">
        <v>0.71784983004542402</v>
      </c>
      <c r="M15" s="21"/>
      <c r="N15" s="21">
        <v>0.759101966571191</v>
      </c>
      <c r="O15" s="21">
        <v>0.73489639689393704</v>
      </c>
      <c r="P15" s="21">
        <v>0.79561479313343497</v>
      </c>
      <c r="Q15" s="21">
        <v>0.82239245805196304</v>
      </c>
      <c r="R15" s="21"/>
      <c r="S15" s="21">
        <v>0.70142472767324904</v>
      </c>
      <c r="T15" s="21">
        <v>0.73426944541526395</v>
      </c>
      <c r="U15" s="21">
        <v>0.83740410811712396</v>
      </c>
      <c r="V15" s="21">
        <v>0.852656970054256</v>
      </c>
      <c r="W15" s="21">
        <v>0.79821117898709004</v>
      </c>
      <c r="X15" s="21">
        <v>0.92082711643641701</v>
      </c>
      <c r="Y15" s="21">
        <v>0.67938042352296102</v>
      </c>
      <c r="Z15" s="21">
        <v>0.88804286383277498</v>
      </c>
      <c r="AA15" s="21">
        <v>0.68603000232159395</v>
      </c>
      <c r="AB15" s="21">
        <v>0.803806765716094</v>
      </c>
      <c r="AC15" s="21">
        <v>0.79856603486421796</v>
      </c>
      <c r="AD15" s="21">
        <v>0.71349811069844205</v>
      </c>
      <c r="AE15" s="21"/>
      <c r="AF15" s="21">
        <v>1</v>
      </c>
      <c r="AG15" s="21">
        <v>0.76713200364613998</v>
      </c>
      <c r="AH15" s="21">
        <v>0.875529944805988</v>
      </c>
      <c r="AI15" s="21">
        <v>0.80296319040793196</v>
      </c>
      <c r="AJ15" s="21">
        <v>0.62042821550639105</v>
      </c>
      <c r="AK15" s="21">
        <v>0.75205803612185695</v>
      </c>
      <c r="AL15" s="21">
        <v>0.75819214997122097</v>
      </c>
      <c r="AM15" s="21">
        <v>0.73406961983515995</v>
      </c>
      <c r="AN15" s="21">
        <v>0.88690519095753895</v>
      </c>
      <c r="AO15" s="21">
        <v>0.66635306068994804</v>
      </c>
      <c r="AP15" s="21">
        <v>0.78745723772833098</v>
      </c>
      <c r="AQ15" s="21">
        <v>0.85204898016675101</v>
      </c>
      <c r="AR15" s="21">
        <v>0.69689967893049798</v>
      </c>
      <c r="AS15" s="21">
        <v>1</v>
      </c>
      <c r="AT15" s="21">
        <v>0.72702965048304402</v>
      </c>
      <c r="AU15" s="21">
        <v>0.72290699917721402</v>
      </c>
      <c r="AV15" s="21"/>
      <c r="AW15" s="21">
        <v>0.754145280160474</v>
      </c>
      <c r="AX15" s="21">
        <v>0.80542729388144596</v>
      </c>
      <c r="AY15" s="21"/>
      <c r="AZ15" s="21">
        <v>0.81207114493739696</v>
      </c>
      <c r="BA15" s="21">
        <v>0.71049315131875701</v>
      </c>
      <c r="BB15" s="21" t="s">
        <v>98</v>
      </c>
      <c r="BC15" s="21">
        <v>0.90410598801297104</v>
      </c>
      <c r="BD15" s="21">
        <v>0.96963176097912496</v>
      </c>
      <c r="BE15" s="21">
        <v>0.62310582949033499</v>
      </c>
      <c r="BF15" s="21">
        <v>1</v>
      </c>
      <c r="BG15" s="21"/>
      <c r="BH15" s="21">
        <v>0.74187565058052896</v>
      </c>
      <c r="BI15" s="21">
        <v>0.81441167709171802</v>
      </c>
      <c r="BJ15" s="21">
        <v>0.73284738865495802</v>
      </c>
      <c r="BK15" s="21"/>
      <c r="BL15" s="21">
        <v>0.74479194603266696</v>
      </c>
      <c r="BM15" s="21">
        <v>0.79437503858348801</v>
      </c>
      <c r="BN15" s="21">
        <v>0.72336391009012502</v>
      </c>
      <c r="BO15" s="21">
        <v>1</v>
      </c>
      <c r="BP15" s="21">
        <v>0.86416469770406101</v>
      </c>
      <c r="BQ15" s="21"/>
      <c r="BR15" s="21">
        <v>0.75475651142992695</v>
      </c>
      <c r="BS15" s="21">
        <v>0.83377120491545997</v>
      </c>
      <c r="BT15" s="21">
        <v>0.76277231055550998</v>
      </c>
    </row>
    <row r="16" spans="2:72" x14ac:dyDescent="0.25">
      <c r="B16" s="15" t="s">
        <v>131</v>
      </c>
      <c r="C16" s="21">
        <v>5.8221669364143601E-2</v>
      </c>
      <c r="D16" s="21">
        <v>6.3253223068205203E-2</v>
      </c>
      <c r="E16" s="21">
        <v>5.3271709604687099E-2</v>
      </c>
      <c r="F16" s="21"/>
      <c r="G16" s="21">
        <v>8.4140435490083501E-2</v>
      </c>
      <c r="H16" s="21">
        <v>8.9621409245145001E-2</v>
      </c>
      <c r="I16" s="21">
        <v>1.3831403658278601E-2</v>
      </c>
      <c r="J16" s="21">
        <v>5.3058084220618501E-2</v>
      </c>
      <c r="K16" s="21">
        <v>2.0559435943541701E-2</v>
      </c>
      <c r="L16" s="21">
        <v>7.87177836031656E-2</v>
      </c>
      <c r="M16" s="21"/>
      <c r="N16" s="21">
        <v>9.4430590016047103E-2</v>
      </c>
      <c r="O16" s="21">
        <v>2.7740842920485901E-2</v>
      </c>
      <c r="P16" s="21">
        <v>6.6122211851022003E-2</v>
      </c>
      <c r="Q16" s="21">
        <v>5.0368628362009102E-2</v>
      </c>
      <c r="R16" s="21"/>
      <c r="S16" s="21">
        <v>3.8328888755043901E-2</v>
      </c>
      <c r="T16" s="21">
        <v>8.6306709160421699E-2</v>
      </c>
      <c r="U16" s="21">
        <v>0</v>
      </c>
      <c r="V16" s="21">
        <v>2.5962953335071499E-2</v>
      </c>
      <c r="W16" s="21">
        <v>3.5163956551471802E-2</v>
      </c>
      <c r="X16" s="21">
        <v>0</v>
      </c>
      <c r="Y16" s="21">
        <v>0.112398873442525</v>
      </c>
      <c r="Z16" s="21">
        <v>0</v>
      </c>
      <c r="AA16" s="21">
        <v>0.155388715785199</v>
      </c>
      <c r="AB16" s="21">
        <v>0.12548052079028099</v>
      </c>
      <c r="AC16" s="21">
        <v>0</v>
      </c>
      <c r="AD16" s="21">
        <v>0</v>
      </c>
      <c r="AE16" s="21"/>
      <c r="AF16" s="21">
        <v>0</v>
      </c>
      <c r="AG16" s="21">
        <v>4.9102721296992898E-2</v>
      </c>
      <c r="AH16" s="21">
        <v>2.7239973199917101E-2</v>
      </c>
      <c r="AI16" s="21">
        <v>2.9203713349896201E-2</v>
      </c>
      <c r="AJ16" s="21">
        <v>0.13886382697952199</v>
      </c>
      <c r="AK16" s="21">
        <v>4.3170954287417601E-2</v>
      </c>
      <c r="AL16" s="21">
        <v>0.123082670235741</v>
      </c>
      <c r="AM16" s="21">
        <v>6.6505092517238906E-2</v>
      </c>
      <c r="AN16" s="21">
        <v>3.5035965246508101E-2</v>
      </c>
      <c r="AO16" s="21">
        <v>0</v>
      </c>
      <c r="AP16" s="21">
        <v>2.7191134684734102E-2</v>
      </c>
      <c r="AQ16" s="21">
        <v>5.0684057134209197E-2</v>
      </c>
      <c r="AR16" s="21">
        <v>0</v>
      </c>
      <c r="AS16" s="21">
        <v>0</v>
      </c>
      <c r="AT16" s="21">
        <v>0.217811001853321</v>
      </c>
      <c r="AU16" s="21">
        <v>7.0905326723489606E-2</v>
      </c>
      <c r="AV16" s="21"/>
      <c r="AW16" s="21">
        <v>6.6002258342719999E-2</v>
      </c>
      <c r="AX16" s="21">
        <v>4.8226297011710301E-2</v>
      </c>
      <c r="AY16" s="21"/>
      <c r="AZ16" s="21">
        <v>5.6154383124989098E-2</v>
      </c>
      <c r="BA16" s="21">
        <v>8.0858677996838907E-2</v>
      </c>
      <c r="BB16" s="21" t="s">
        <v>98</v>
      </c>
      <c r="BC16" s="21">
        <v>0</v>
      </c>
      <c r="BD16" s="21">
        <v>3.03682390208747E-2</v>
      </c>
      <c r="BE16" s="21">
        <v>8.0057597551428994E-2</v>
      </c>
      <c r="BF16" s="21">
        <v>0</v>
      </c>
      <c r="BG16" s="21"/>
      <c r="BH16" s="21">
        <v>6.4232482373985794E-2</v>
      </c>
      <c r="BI16" s="21">
        <v>6.4787250693889603E-2</v>
      </c>
      <c r="BJ16" s="21">
        <v>3.9532765576993999E-2</v>
      </c>
      <c r="BK16" s="21"/>
      <c r="BL16" s="21">
        <v>5.7266990365305498E-2</v>
      </c>
      <c r="BM16" s="21">
        <v>7.8683728376377396E-2</v>
      </c>
      <c r="BN16" s="21">
        <v>0.13120919514184301</v>
      </c>
      <c r="BO16" s="21">
        <v>0</v>
      </c>
      <c r="BP16" s="21">
        <v>2.0507047308980099E-2</v>
      </c>
      <c r="BQ16" s="21"/>
      <c r="BR16" s="21">
        <v>6.3795761972806897E-2</v>
      </c>
      <c r="BS16" s="21">
        <v>5.3710290021156001E-2</v>
      </c>
      <c r="BT16" s="21">
        <v>7.1270708163644406E-2</v>
      </c>
    </row>
    <row r="17" spans="2:72" x14ac:dyDescent="0.25">
      <c r="B17" s="15" t="s">
        <v>132</v>
      </c>
      <c r="C17" s="22">
        <v>0.71836989447835797</v>
      </c>
      <c r="D17" s="22">
        <v>0.77721791325568201</v>
      </c>
      <c r="E17" s="22">
        <v>0.66047618171994105</v>
      </c>
      <c r="F17" s="22"/>
      <c r="G17" s="22">
        <v>0.67769225775550801</v>
      </c>
      <c r="H17" s="22">
        <v>0.62352819182695196</v>
      </c>
      <c r="I17" s="22">
        <v>0.75758301955546303</v>
      </c>
      <c r="J17" s="22">
        <v>0.84354342615018096</v>
      </c>
      <c r="K17" s="22">
        <v>0.78923586623580799</v>
      </c>
      <c r="L17" s="22">
        <v>0.63913204644225796</v>
      </c>
      <c r="M17" s="22"/>
      <c r="N17" s="22">
        <v>0.66467137655514397</v>
      </c>
      <c r="O17" s="22">
        <v>0.70715555397345098</v>
      </c>
      <c r="P17" s="22">
        <v>0.72949258128241301</v>
      </c>
      <c r="Q17" s="22">
        <v>0.77202382968995398</v>
      </c>
      <c r="R17" s="22"/>
      <c r="S17" s="22">
        <v>0.66309583891820501</v>
      </c>
      <c r="T17" s="22">
        <v>0.64796273625484202</v>
      </c>
      <c r="U17" s="22">
        <v>0.83740410811712396</v>
      </c>
      <c r="V17" s="22">
        <v>0.82669401671918397</v>
      </c>
      <c r="W17" s="22">
        <v>0.76304722243561895</v>
      </c>
      <c r="X17" s="22">
        <v>0.92082711643641701</v>
      </c>
      <c r="Y17" s="22">
        <v>0.56698155008043605</v>
      </c>
      <c r="Z17" s="22">
        <v>0.88804286383277498</v>
      </c>
      <c r="AA17" s="22">
        <v>0.53064128653639497</v>
      </c>
      <c r="AB17" s="22">
        <v>0.67832624492581295</v>
      </c>
      <c r="AC17" s="22">
        <v>0.79856603486421796</v>
      </c>
      <c r="AD17" s="22">
        <v>0.71349811069844205</v>
      </c>
      <c r="AE17" s="22"/>
      <c r="AF17" s="22">
        <v>1</v>
      </c>
      <c r="AG17" s="22">
        <v>0.71802928234914698</v>
      </c>
      <c r="AH17" s="22">
        <v>0.848289971606071</v>
      </c>
      <c r="AI17" s="22">
        <v>0.77375947705803605</v>
      </c>
      <c r="AJ17" s="22">
        <v>0.481564388526869</v>
      </c>
      <c r="AK17" s="22">
        <v>0.70888708183443905</v>
      </c>
      <c r="AL17" s="22">
        <v>0.63510947973547904</v>
      </c>
      <c r="AM17" s="22">
        <v>0.66756452731792104</v>
      </c>
      <c r="AN17" s="22">
        <v>0.85186922571102996</v>
      </c>
      <c r="AO17" s="22">
        <v>0.66635306068994804</v>
      </c>
      <c r="AP17" s="22">
        <v>0.76026610304359699</v>
      </c>
      <c r="AQ17" s="22">
        <v>0.80136492303254103</v>
      </c>
      <c r="AR17" s="22">
        <v>0.69689967893049798</v>
      </c>
      <c r="AS17" s="22">
        <v>1</v>
      </c>
      <c r="AT17" s="22">
        <v>0.50921864862972199</v>
      </c>
      <c r="AU17" s="22">
        <v>0.65200167245372398</v>
      </c>
      <c r="AV17" s="22"/>
      <c r="AW17" s="22">
        <v>0.688143021817754</v>
      </c>
      <c r="AX17" s="22">
        <v>0.75720099686973596</v>
      </c>
      <c r="AY17" s="22"/>
      <c r="AZ17" s="22">
        <v>0.75591676181240797</v>
      </c>
      <c r="BA17" s="22">
        <v>0.62963447332191802</v>
      </c>
      <c r="BB17" s="22" t="s">
        <v>98</v>
      </c>
      <c r="BC17" s="22">
        <v>0.90410598801297104</v>
      </c>
      <c r="BD17" s="22">
        <v>0.93926352195825102</v>
      </c>
      <c r="BE17" s="22">
        <v>0.54304823193890595</v>
      </c>
      <c r="BF17" s="22">
        <v>1</v>
      </c>
      <c r="BG17" s="22"/>
      <c r="BH17" s="22">
        <v>0.67764316820654302</v>
      </c>
      <c r="BI17" s="22">
        <v>0.749624426397828</v>
      </c>
      <c r="BJ17" s="22">
        <v>0.69331462307796399</v>
      </c>
      <c r="BK17" s="22"/>
      <c r="BL17" s="22">
        <v>0.68752495566736205</v>
      </c>
      <c r="BM17" s="22">
        <v>0.71569131020711096</v>
      </c>
      <c r="BN17" s="22">
        <v>0.59215471494828198</v>
      </c>
      <c r="BO17" s="22">
        <v>1</v>
      </c>
      <c r="BP17" s="22">
        <v>0.843657650395081</v>
      </c>
      <c r="BQ17" s="22"/>
      <c r="BR17" s="22">
        <v>0.69096074945712005</v>
      </c>
      <c r="BS17" s="22">
        <v>0.78006091489430396</v>
      </c>
      <c r="BT17" s="22">
        <v>0.69150160239186598</v>
      </c>
    </row>
    <row r="18" spans="2:72" x14ac:dyDescent="0.25">
      <c r="B18" s="16" t="s">
        <v>261</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BT22"/>
  <sheetViews>
    <sheetView showGridLines="0" topLeftCell="A3"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265</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391</v>
      </c>
      <c r="D7" s="10">
        <v>193</v>
      </c>
      <c r="E7" s="10">
        <v>195</v>
      </c>
      <c r="F7" s="10"/>
      <c r="G7" s="10">
        <v>58</v>
      </c>
      <c r="H7" s="10">
        <v>56</v>
      </c>
      <c r="I7" s="10">
        <v>71</v>
      </c>
      <c r="J7" s="10">
        <v>62</v>
      </c>
      <c r="K7" s="10">
        <v>57</v>
      </c>
      <c r="L7" s="10">
        <v>87</v>
      </c>
      <c r="M7" s="10"/>
      <c r="N7" s="10">
        <v>99</v>
      </c>
      <c r="O7" s="10">
        <v>126</v>
      </c>
      <c r="P7" s="10">
        <v>76</v>
      </c>
      <c r="Q7" s="10">
        <v>89</v>
      </c>
      <c r="R7" s="10"/>
      <c r="S7" s="10">
        <v>50</v>
      </c>
      <c r="T7" s="10">
        <v>54</v>
      </c>
      <c r="U7" s="10">
        <v>35</v>
      </c>
      <c r="V7" s="10">
        <v>39</v>
      </c>
      <c r="W7" s="10">
        <v>24</v>
      </c>
      <c r="X7" s="10">
        <v>43</v>
      </c>
      <c r="Y7" s="10">
        <v>31</v>
      </c>
      <c r="Z7" s="10">
        <v>15</v>
      </c>
      <c r="AA7" s="10">
        <v>43</v>
      </c>
      <c r="AB7" s="10">
        <v>27</v>
      </c>
      <c r="AC7" s="10">
        <v>21</v>
      </c>
      <c r="AD7" s="10">
        <v>9</v>
      </c>
      <c r="AE7" s="10"/>
      <c r="AF7" s="10">
        <v>1</v>
      </c>
      <c r="AG7" s="10">
        <v>25</v>
      </c>
      <c r="AH7" s="10">
        <v>27</v>
      </c>
      <c r="AI7" s="10">
        <v>32</v>
      </c>
      <c r="AJ7" s="10">
        <v>46</v>
      </c>
      <c r="AK7" s="10">
        <v>38</v>
      </c>
      <c r="AL7" s="10">
        <v>34</v>
      </c>
      <c r="AM7" s="10">
        <v>25</v>
      </c>
      <c r="AN7" s="10">
        <v>23</v>
      </c>
      <c r="AO7" s="10">
        <v>20</v>
      </c>
      <c r="AP7" s="10">
        <v>30</v>
      </c>
      <c r="AQ7" s="10">
        <v>23</v>
      </c>
      <c r="AR7" s="10">
        <v>15</v>
      </c>
      <c r="AS7" s="10">
        <v>6</v>
      </c>
      <c r="AT7" s="10">
        <v>10</v>
      </c>
      <c r="AU7" s="10">
        <v>11</v>
      </c>
      <c r="AV7" s="10"/>
      <c r="AW7" s="10">
        <v>234</v>
      </c>
      <c r="AX7" s="10">
        <v>157</v>
      </c>
      <c r="AY7" s="10"/>
      <c r="AZ7" s="10">
        <v>139</v>
      </c>
      <c r="BA7" s="10">
        <v>118</v>
      </c>
      <c r="BB7" s="10" t="s">
        <v>97</v>
      </c>
      <c r="BC7" s="10">
        <v>19</v>
      </c>
      <c r="BD7" s="10">
        <v>32</v>
      </c>
      <c r="BE7" s="10">
        <v>68</v>
      </c>
      <c r="BF7" s="10">
        <v>12</v>
      </c>
      <c r="BG7" s="10"/>
      <c r="BH7" s="10">
        <v>145</v>
      </c>
      <c r="BI7" s="10">
        <v>168</v>
      </c>
      <c r="BJ7" s="10">
        <v>41</v>
      </c>
      <c r="BK7" s="10"/>
      <c r="BL7" s="10">
        <v>151</v>
      </c>
      <c r="BM7" s="10">
        <v>109</v>
      </c>
      <c r="BN7" s="10">
        <v>28</v>
      </c>
      <c r="BO7" s="10">
        <v>4</v>
      </c>
      <c r="BP7" s="10">
        <v>48</v>
      </c>
      <c r="BQ7" s="10"/>
      <c r="BR7" s="10">
        <v>72</v>
      </c>
      <c r="BS7" s="10">
        <v>164</v>
      </c>
      <c r="BT7" s="10">
        <v>22</v>
      </c>
    </row>
    <row r="8" spans="2:72" ht="30" customHeight="1" x14ac:dyDescent="0.25">
      <c r="B8" s="11" t="s">
        <v>19</v>
      </c>
      <c r="C8" s="11">
        <v>398</v>
      </c>
      <c r="D8" s="11">
        <v>201</v>
      </c>
      <c r="E8" s="11">
        <v>194</v>
      </c>
      <c r="F8" s="11"/>
      <c r="G8" s="11">
        <v>58</v>
      </c>
      <c r="H8" s="11">
        <v>67</v>
      </c>
      <c r="I8" s="11">
        <v>71</v>
      </c>
      <c r="J8" s="11">
        <v>60</v>
      </c>
      <c r="K8" s="11">
        <v>56</v>
      </c>
      <c r="L8" s="11">
        <v>87</v>
      </c>
      <c r="M8" s="11"/>
      <c r="N8" s="11">
        <v>92</v>
      </c>
      <c r="O8" s="11">
        <v>113</v>
      </c>
      <c r="P8" s="11">
        <v>91</v>
      </c>
      <c r="Q8" s="11">
        <v>100</v>
      </c>
      <c r="R8" s="11"/>
      <c r="S8" s="11">
        <v>66</v>
      </c>
      <c r="T8" s="11">
        <v>49</v>
      </c>
      <c r="U8" s="11">
        <v>32</v>
      </c>
      <c r="V8" s="11">
        <v>38</v>
      </c>
      <c r="W8" s="11">
        <v>23</v>
      </c>
      <c r="X8" s="11">
        <v>45</v>
      </c>
      <c r="Y8" s="11">
        <v>28</v>
      </c>
      <c r="Z8" s="11">
        <v>13</v>
      </c>
      <c r="AA8" s="11">
        <v>39</v>
      </c>
      <c r="AB8" s="11">
        <v>31</v>
      </c>
      <c r="AC8" s="11">
        <v>21</v>
      </c>
      <c r="AD8" s="11">
        <v>13</v>
      </c>
      <c r="AE8" s="11"/>
      <c r="AF8" s="11">
        <v>1</v>
      </c>
      <c r="AG8" s="11">
        <v>26</v>
      </c>
      <c r="AH8" s="11">
        <v>29</v>
      </c>
      <c r="AI8" s="11">
        <v>30</v>
      </c>
      <c r="AJ8" s="11">
        <v>46</v>
      </c>
      <c r="AK8" s="11">
        <v>39</v>
      </c>
      <c r="AL8" s="11">
        <v>36</v>
      </c>
      <c r="AM8" s="11">
        <v>28</v>
      </c>
      <c r="AN8" s="11">
        <v>22</v>
      </c>
      <c r="AO8" s="11">
        <v>20</v>
      </c>
      <c r="AP8" s="11">
        <v>29</v>
      </c>
      <c r="AQ8" s="11">
        <v>24</v>
      </c>
      <c r="AR8" s="11">
        <v>16</v>
      </c>
      <c r="AS8" s="11">
        <v>6</v>
      </c>
      <c r="AT8" s="11">
        <v>10</v>
      </c>
      <c r="AU8" s="11">
        <v>11</v>
      </c>
      <c r="AV8" s="11"/>
      <c r="AW8" s="11">
        <v>238</v>
      </c>
      <c r="AX8" s="11">
        <v>160</v>
      </c>
      <c r="AY8" s="11"/>
      <c r="AZ8" s="11">
        <v>137</v>
      </c>
      <c r="BA8" s="11">
        <v>119</v>
      </c>
      <c r="BB8" s="11" t="s">
        <v>97</v>
      </c>
      <c r="BC8" s="11">
        <v>21</v>
      </c>
      <c r="BD8" s="11">
        <v>34</v>
      </c>
      <c r="BE8" s="11">
        <v>70</v>
      </c>
      <c r="BF8" s="11">
        <v>13</v>
      </c>
      <c r="BG8" s="11"/>
      <c r="BH8" s="11">
        <v>148</v>
      </c>
      <c r="BI8" s="11">
        <v>169</v>
      </c>
      <c r="BJ8" s="11">
        <v>44</v>
      </c>
      <c r="BK8" s="11"/>
      <c r="BL8" s="11">
        <v>149</v>
      </c>
      <c r="BM8" s="11">
        <v>110</v>
      </c>
      <c r="BN8" s="11">
        <v>29</v>
      </c>
      <c r="BO8" s="11">
        <v>4</v>
      </c>
      <c r="BP8" s="11">
        <v>49</v>
      </c>
      <c r="BQ8" s="11"/>
      <c r="BR8" s="11">
        <v>72</v>
      </c>
      <c r="BS8" s="11">
        <v>164</v>
      </c>
      <c r="BT8" s="11">
        <v>22</v>
      </c>
    </row>
    <row r="9" spans="2:72" x14ac:dyDescent="0.25">
      <c r="B9" s="15" t="s">
        <v>255</v>
      </c>
      <c r="C9" s="14">
        <v>0.33964430191149603</v>
      </c>
      <c r="D9" s="14">
        <v>0.35488538780166001</v>
      </c>
      <c r="E9" s="14">
        <v>0.31896970598276098</v>
      </c>
      <c r="F9" s="14"/>
      <c r="G9" s="14">
        <v>0.265853309895353</v>
      </c>
      <c r="H9" s="14">
        <v>0.37763816852909099</v>
      </c>
      <c r="I9" s="14">
        <v>0.332407254845491</v>
      </c>
      <c r="J9" s="14">
        <v>0.40138118933898398</v>
      </c>
      <c r="K9" s="14">
        <v>0.29839544514199101</v>
      </c>
      <c r="L9" s="14">
        <v>0.34935650816395403</v>
      </c>
      <c r="M9" s="14"/>
      <c r="N9" s="14">
        <v>0.35469303560971899</v>
      </c>
      <c r="O9" s="14">
        <v>0.35139506161172801</v>
      </c>
      <c r="P9" s="14">
        <v>0.29953877359799902</v>
      </c>
      <c r="Q9" s="14">
        <v>0.35223335708772802</v>
      </c>
      <c r="R9" s="14"/>
      <c r="S9" s="14">
        <v>0.36878002655698</v>
      </c>
      <c r="T9" s="14">
        <v>0.30609006898595698</v>
      </c>
      <c r="U9" s="14">
        <v>0.38752833571337503</v>
      </c>
      <c r="V9" s="14">
        <v>0.25756141879393002</v>
      </c>
      <c r="W9" s="14">
        <v>0.28120859835949602</v>
      </c>
      <c r="X9" s="14">
        <v>0.323213283709743</v>
      </c>
      <c r="Y9" s="14">
        <v>0.48859492072216498</v>
      </c>
      <c r="Z9" s="14">
        <v>0.39773962358707499</v>
      </c>
      <c r="AA9" s="14">
        <v>0.34031055745551902</v>
      </c>
      <c r="AB9" s="14">
        <v>0.37063866584309502</v>
      </c>
      <c r="AC9" s="14">
        <v>0.34743334052456798</v>
      </c>
      <c r="AD9" s="14">
        <v>0.13049399174923401</v>
      </c>
      <c r="AE9" s="14"/>
      <c r="AF9" s="14">
        <v>1</v>
      </c>
      <c r="AG9" s="14">
        <v>0.22310779291944299</v>
      </c>
      <c r="AH9" s="14">
        <v>0.31224645211665703</v>
      </c>
      <c r="AI9" s="14">
        <v>0.48154110309496001</v>
      </c>
      <c r="AJ9" s="14">
        <v>0.37725305567385198</v>
      </c>
      <c r="AK9" s="14">
        <v>0.21608643296799099</v>
      </c>
      <c r="AL9" s="14">
        <v>0.310513551227042</v>
      </c>
      <c r="AM9" s="14">
        <v>0.379636828122277</v>
      </c>
      <c r="AN9" s="14">
        <v>0.40814394087295303</v>
      </c>
      <c r="AO9" s="14">
        <v>0.505142193748507</v>
      </c>
      <c r="AP9" s="14">
        <v>0.32669968978417302</v>
      </c>
      <c r="AQ9" s="14">
        <v>0.314193926784121</v>
      </c>
      <c r="AR9" s="14">
        <v>0.26096591442351103</v>
      </c>
      <c r="AS9" s="14">
        <v>0.338259931130794</v>
      </c>
      <c r="AT9" s="14">
        <v>0.398525393473463</v>
      </c>
      <c r="AU9" s="14">
        <v>0.23546746493899301</v>
      </c>
      <c r="AV9" s="14"/>
      <c r="AW9" s="14">
        <v>0.32469053173975498</v>
      </c>
      <c r="AX9" s="14">
        <v>0.36197385357761702</v>
      </c>
      <c r="AY9" s="14"/>
      <c r="AZ9" s="14">
        <v>0.30011502367450599</v>
      </c>
      <c r="BA9" s="14">
        <v>0.33493700959748801</v>
      </c>
      <c r="BB9" s="14" t="s">
        <v>98</v>
      </c>
      <c r="BC9" s="14">
        <v>0.197701199577375</v>
      </c>
      <c r="BD9" s="14">
        <v>0.48737652924605601</v>
      </c>
      <c r="BE9" s="14">
        <v>0.41413076807081001</v>
      </c>
      <c r="BF9" s="14">
        <v>0.32162094279262499</v>
      </c>
      <c r="BG9" s="14"/>
      <c r="BH9" s="14">
        <v>0.361788858832441</v>
      </c>
      <c r="BI9" s="14">
        <v>0.37276707890897998</v>
      </c>
      <c r="BJ9" s="14">
        <v>0.174673120991551</v>
      </c>
      <c r="BK9" s="14"/>
      <c r="BL9" s="14">
        <v>0.35046190258427601</v>
      </c>
      <c r="BM9" s="14">
        <v>0.36224443184457</v>
      </c>
      <c r="BN9" s="14">
        <v>0.36626302957352302</v>
      </c>
      <c r="BO9" s="14">
        <v>0.47561863621287398</v>
      </c>
      <c r="BP9" s="14">
        <v>0.20827474512040101</v>
      </c>
      <c r="BQ9" s="14"/>
      <c r="BR9" s="14">
        <v>0.28756295050685299</v>
      </c>
      <c r="BS9" s="14">
        <v>0.39047540173145801</v>
      </c>
      <c r="BT9" s="14">
        <v>0.421812649314868</v>
      </c>
    </row>
    <row r="10" spans="2:72" x14ac:dyDescent="0.25">
      <c r="B10" s="15" t="s">
        <v>256</v>
      </c>
      <c r="C10" s="14">
        <v>0.43233790368694902</v>
      </c>
      <c r="D10" s="14">
        <v>0.410501103294304</v>
      </c>
      <c r="E10" s="14">
        <v>0.45677366709776401</v>
      </c>
      <c r="F10" s="14"/>
      <c r="G10" s="14">
        <v>0.462605568200882</v>
      </c>
      <c r="H10" s="14">
        <v>0.43832819469204098</v>
      </c>
      <c r="I10" s="14">
        <v>0.48555316091922801</v>
      </c>
      <c r="J10" s="14">
        <v>0.46866909557567199</v>
      </c>
      <c r="K10" s="14">
        <v>0.34860153864313698</v>
      </c>
      <c r="L10" s="14">
        <v>0.393112206497161</v>
      </c>
      <c r="M10" s="14"/>
      <c r="N10" s="14">
        <v>0.40058140571587197</v>
      </c>
      <c r="O10" s="14">
        <v>0.42173804293642903</v>
      </c>
      <c r="P10" s="14">
        <v>0.482064541838093</v>
      </c>
      <c r="Q10" s="14">
        <v>0.43232739279203702</v>
      </c>
      <c r="R10" s="14"/>
      <c r="S10" s="14">
        <v>0.40031487330110899</v>
      </c>
      <c r="T10" s="14">
        <v>0.59043518739854906</v>
      </c>
      <c r="U10" s="14">
        <v>0.37360584906509398</v>
      </c>
      <c r="V10" s="14">
        <v>0.58024257460216599</v>
      </c>
      <c r="W10" s="14">
        <v>0.414784232314097</v>
      </c>
      <c r="X10" s="14">
        <v>0.39051103924463898</v>
      </c>
      <c r="Y10" s="14">
        <v>0.221483649956421</v>
      </c>
      <c r="Z10" s="14">
        <v>0.400648224897175</v>
      </c>
      <c r="AA10" s="14">
        <v>0.46170912008403497</v>
      </c>
      <c r="AB10" s="14">
        <v>0.29723797856362599</v>
      </c>
      <c r="AC10" s="14">
        <v>0.407332374238629</v>
      </c>
      <c r="AD10" s="14">
        <v>0.64983446822059998</v>
      </c>
      <c r="AE10" s="14"/>
      <c r="AF10" s="14">
        <v>0</v>
      </c>
      <c r="AG10" s="14">
        <v>0.30297633213866099</v>
      </c>
      <c r="AH10" s="14">
        <v>0.47541768881649599</v>
      </c>
      <c r="AI10" s="14">
        <v>0.29681935514123098</v>
      </c>
      <c r="AJ10" s="14">
        <v>0.44436225172648403</v>
      </c>
      <c r="AK10" s="14">
        <v>0.39110551932259002</v>
      </c>
      <c r="AL10" s="14">
        <v>0.49594202597433001</v>
      </c>
      <c r="AM10" s="14">
        <v>0.41049100107719699</v>
      </c>
      <c r="AN10" s="14">
        <v>0.26021447957976601</v>
      </c>
      <c r="AO10" s="14">
        <v>0.24973573497792501</v>
      </c>
      <c r="AP10" s="14">
        <v>0.583918252025863</v>
      </c>
      <c r="AQ10" s="14">
        <v>0.538704604118729</v>
      </c>
      <c r="AR10" s="14">
        <v>0.48997092904013101</v>
      </c>
      <c r="AS10" s="14">
        <v>0.51571124471491603</v>
      </c>
      <c r="AT10" s="14">
        <v>0.60147460652653695</v>
      </c>
      <c r="AU10" s="14">
        <v>0.45807148910374801</v>
      </c>
      <c r="AV10" s="14"/>
      <c r="AW10" s="14">
        <v>0.47757026508544997</v>
      </c>
      <c r="AX10" s="14">
        <v>0.364795181067261</v>
      </c>
      <c r="AY10" s="14"/>
      <c r="AZ10" s="14">
        <v>0.43826967404839201</v>
      </c>
      <c r="BA10" s="14">
        <v>0.51195325737947295</v>
      </c>
      <c r="BB10" s="14" t="s">
        <v>98</v>
      </c>
      <c r="BC10" s="14">
        <v>0.59435363481526404</v>
      </c>
      <c r="BD10" s="14">
        <v>0.41173640781562898</v>
      </c>
      <c r="BE10" s="14">
        <v>0.31444502449843198</v>
      </c>
      <c r="BF10" s="14">
        <v>0.171406759410307</v>
      </c>
      <c r="BG10" s="14"/>
      <c r="BH10" s="14">
        <v>0.39602241630575002</v>
      </c>
      <c r="BI10" s="14">
        <v>0.46988122200145399</v>
      </c>
      <c r="BJ10" s="14">
        <v>0.43371561580191498</v>
      </c>
      <c r="BK10" s="14"/>
      <c r="BL10" s="14">
        <v>0.44268523057326098</v>
      </c>
      <c r="BM10" s="14">
        <v>0.42065654137038599</v>
      </c>
      <c r="BN10" s="14">
        <v>0.49618783767425401</v>
      </c>
      <c r="BO10" s="14">
        <v>0.26679872886283001</v>
      </c>
      <c r="BP10" s="14">
        <v>0.37242845988682599</v>
      </c>
      <c r="BQ10" s="14"/>
      <c r="BR10" s="14">
        <v>0.49842804988887901</v>
      </c>
      <c r="BS10" s="14">
        <v>0.40841930919209501</v>
      </c>
      <c r="BT10" s="14">
        <v>0.42314513577985202</v>
      </c>
    </row>
    <row r="11" spans="2:72" ht="30" x14ac:dyDescent="0.25">
      <c r="B11" s="15" t="s">
        <v>257</v>
      </c>
      <c r="C11" s="14">
        <v>0.12063185402493801</v>
      </c>
      <c r="D11" s="14">
        <v>0.11942969343165501</v>
      </c>
      <c r="E11" s="14">
        <v>0.123506446100328</v>
      </c>
      <c r="F11" s="14"/>
      <c r="G11" s="14">
        <v>0.134545001834499</v>
      </c>
      <c r="H11" s="14">
        <v>0.106033039599188</v>
      </c>
      <c r="I11" s="14">
        <v>0.12531424387738499</v>
      </c>
      <c r="J11" s="14">
        <v>8.2360470328866203E-2</v>
      </c>
      <c r="K11" s="14">
        <v>0.122797524070009</v>
      </c>
      <c r="L11" s="14">
        <v>0.14379319036360899</v>
      </c>
      <c r="M11" s="14"/>
      <c r="N11" s="14">
        <v>0.15900698434458899</v>
      </c>
      <c r="O11" s="14">
        <v>0.111257643451629</v>
      </c>
      <c r="P11" s="14">
        <v>0.118351603366925</v>
      </c>
      <c r="Q11" s="14">
        <v>9.8974435759658502E-2</v>
      </c>
      <c r="R11" s="14"/>
      <c r="S11" s="14">
        <v>0.15255887645546001</v>
      </c>
      <c r="T11" s="14">
        <v>5.3697486293209799E-2</v>
      </c>
      <c r="U11" s="14">
        <v>0.14696347524681799</v>
      </c>
      <c r="V11" s="14">
        <v>0.109700320202163</v>
      </c>
      <c r="W11" s="14">
        <v>3.7964037600728799E-2</v>
      </c>
      <c r="X11" s="14">
        <v>9.6215704498622795E-2</v>
      </c>
      <c r="Y11" s="14">
        <v>0.20535905458801099</v>
      </c>
      <c r="Z11" s="14">
        <v>6.1513525363106003E-2</v>
      </c>
      <c r="AA11" s="14">
        <v>0.17797756775090301</v>
      </c>
      <c r="AB11" s="14">
        <v>0.105788024802663</v>
      </c>
      <c r="AC11" s="14">
        <v>0.144748522565666</v>
      </c>
      <c r="AD11" s="14">
        <v>0.107176876885304</v>
      </c>
      <c r="AE11" s="14"/>
      <c r="AF11" s="14">
        <v>0</v>
      </c>
      <c r="AG11" s="14">
        <v>0.20770666217231001</v>
      </c>
      <c r="AH11" s="14">
        <v>0.13939716761179499</v>
      </c>
      <c r="AI11" s="14">
        <v>8.8883103371081101E-2</v>
      </c>
      <c r="AJ11" s="14">
        <v>7.4351082425193199E-2</v>
      </c>
      <c r="AK11" s="14">
        <v>0.25588089064796199</v>
      </c>
      <c r="AL11" s="14">
        <v>8.8197233814468506E-2</v>
      </c>
      <c r="AM11" s="14">
        <v>9.5414001384798205E-2</v>
      </c>
      <c r="AN11" s="14">
        <v>0.117865125267565</v>
      </c>
      <c r="AO11" s="14">
        <v>0.17574374669815401</v>
      </c>
      <c r="AP11" s="14">
        <v>2.73243249678236E-2</v>
      </c>
      <c r="AQ11" s="14">
        <v>0.14710146909714999</v>
      </c>
      <c r="AR11" s="14">
        <v>0.17730380531602399</v>
      </c>
      <c r="AS11" s="14">
        <v>0.14602882415429</v>
      </c>
      <c r="AT11" s="14">
        <v>0</v>
      </c>
      <c r="AU11" s="14">
        <v>0.15398860924970101</v>
      </c>
      <c r="AV11" s="14"/>
      <c r="AW11" s="14">
        <v>0.10256801749654899</v>
      </c>
      <c r="AX11" s="14">
        <v>0.14760547782793401</v>
      </c>
      <c r="AY11" s="14"/>
      <c r="AZ11" s="14">
        <v>0.14124962263289001</v>
      </c>
      <c r="BA11" s="14">
        <v>8.9320500858260904E-2</v>
      </c>
      <c r="BB11" s="14" t="s">
        <v>98</v>
      </c>
      <c r="BC11" s="14">
        <v>7.8437252542199701E-2</v>
      </c>
      <c r="BD11" s="14">
        <v>6.9991901583865604E-2</v>
      </c>
      <c r="BE11" s="14">
        <v>0.15049859433269899</v>
      </c>
      <c r="BF11" s="14">
        <v>0.18889101569147401</v>
      </c>
      <c r="BG11" s="14"/>
      <c r="BH11" s="14">
        <v>0.10383244778855601</v>
      </c>
      <c r="BI11" s="14">
        <v>9.5419740305037401E-2</v>
      </c>
      <c r="BJ11" s="14">
        <v>0.240277050067289</v>
      </c>
      <c r="BK11" s="14"/>
      <c r="BL11" s="14">
        <v>7.3537777568768795E-2</v>
      </c>
      <c r="BM11" s="14">
        <v>0.149304140508909</v>
      </c>
      <c r="BN11" s="14">
        <v>9.7286596525159003E-2</v>
      </c>
      <c r="BO11" s="14">
        <v>0.25758263492429601</v>
      </c>
      <c r="BP11" s="14">
        <v>0.19793692155675299</v>
      </c>
      <c r="BQ11" s="14"/>
      <c r="BR11" s="14">
        <v>5.7886492211629198E-2</v>
      </c>
      <c r="BS11" s="14">
        <v>0.13901569504546499</v>
      </c>
      <c r="BT11" s="14">
        <v>3.61018499168793E-2</v>
      </c>
    </row>
    <row r="12" spans="2:72" x14ac:dyDescent="0.25">
      <c r="B12" s="15" t="s">
        <v>258</v>
      </c>
      <c r="C12" s="14">
        <v>4.4841414168582797E-2</v>
      </c>
      <c r="D12" s="14">
        <v>6.8743377566581707E-2</v>
      </c>
      <c r="E12" s="14">
        <v>2.0664180607795901E-2</v>
      </c>
      <c r="F12" s="14"/>
      <c r="G12" s="14">
        <v>8.4981897566449999E-2</v>
      </c>
      <c r="H12" s="14">
        <v>3.2335552356615699E-2</v>
      </c>
      <c r="I12" s="14">
        <v>1.59486025149565E-2</v>
      </c>
      <c r="J12" s="14">
        <v>0</v>
      </c>
      <c r="K12" s="14">
        <v>7.00995099884551E-2</v>
      </c>
      <c r="L12" s="14">
        <v>6.5875637254758701E-2</v>
      </c>
      <c r="M12" s="14"/>
      <c r="N12" s="14">
        <v>6.5889614209566405E-2</v>
      </c>
      <c r="O12" s="14">
        <v>3.8247679020549201E-2</v>
      </c>
      <c r="P12" s="14">
        <v>4.0246459814388798E-2</v>
      </c>
      <c r="Q12" s="14">
        <v>3.74444581349999E-2</v>
      </c>
      <c r="R12" s="14"/>
      <c r="S12" s="14">
        <v>1.5674669028521101E-2</v>
      </c>
      <c r="T12" s="14">
        <v>3.2529668530752599E-2</v>
      </c>
      <c r="U12" s="14">
        <v>0</v>
      </c>
      <c r="V12" s="14">
        <v>0</v>
      </c>
      <c r="W12" s="14">
        <v>0.126714237132697</v>
      </c>
      <c r="X12" s="14">
        <v>0.12596383227142999</v>
      </c>
      <c r="Y12" s="14">
        <v>2.8812723322491799E-2</v>
      </c>
      <c r="Z12" s="14">
        <v>5.8350105536395101E-2</v>
      </c>
      <c r="AA12" s="14">
        <v>0</v>
      </c>
      <c r="AB12" s="14">
        <v>9.0413176092421096E-2</v>
      </c>
      <c r="AC12" s="14">
        <v>4.1950977948018303E-2</v>
      </c>
      <c r="AD12" s="14">
        <v>0.11249466314486101</v>
      </c>
      <c r="AE12" s="14"/>
      <c r="AF12" s="14">
        <v>0</v>
      </c>
      <c r="AG12" s="14">
        <v>9.9524051467749203E-2</v>
      </c>
      <c r="AH12" s="14">
        <v>0</v>
      </c>
      <c r="AI12" s="14">
        <v>7.2788696053690899E-2</v>
      </c>
      <c r="AJ12" s="14">
        <v>2.54396643798642E-2</v>
      </c>
      <c r="AK12" s="14">
        <v>4.3135662737520598E-2</v>
      </c>
      <c r="AL12" s="14">
        <v>6.2423651161206503E-2</v>
      </c>
      <c r="AM12" s="14">
        <v>4.5264410075079697E-2</v>
      </c>
      <c r="AN12" s="14">
        <v>0.177568046679144</v>
      </c>
      <c r="AO12" s="14">
        <v>0</v>
      </c>
      <c r="AP12" s="14">
        <v>3.0817646326877099E-2</v>
      </c>
      <c r="AQ12" s="14">
        <v>0</v>
      </c>
      <c r="AR12" s="14">
        <v>7.1759351220334402E-2</v>
      </c>
      <c r="AS12" s="14">
        <v>0</v>
      </c>
      <c r="AT12" s="14">
        <v>0</v>
      </c>
      <c r="AU12" s="14">
        <v>6.8321762195263799E-2</v>
      </c>
      <c r="AV12" s="14"/>
      <c r="AW12" s="14">
        <v>3.1582371864213303E-2</v>
      </c>
      <c r="AX12" s="14">
        <v>6.4640332219242494E-2</v>
      </c>
      <c r="AY12" s="14"/>
      <c r="AZ12" s="14">
        <v>5.32674000381212E-2</v>
      </c>
      <c r="BA12" s="14">
        <v>3.4385445455710102E-2</v>
      </c>
      <c r="BB12" s="14" t="s">
        <v>98</v>
      </c>
      <c r="BC12" s="14">
        <v>0</v>
      </c>
      <c r="BD12" s="14">
        <v>3.0895161354449599E-2</v>
      </c>
      <c r="BE12" s="14">
        <v>4.3915620012596503E-2</v>
      </c>
      <c r="BF12" s="14">
        <v>0.172587047463788</v>
      </c>
      <c r="BG12" s="14"/>
      <c r="BH12" s="14">
        <v>5.9299725882412703E-2</v>
      </c>
      <c r="BI12" s="14">
        <v>3.07778239587728E-2</v>
      </c>
      <c r="BJ12" s="14">
        <v>1.76976278056802E-2</v>
      </c>
      <c r="BK12" s="14"/>
      <c r="BL12" s="14">
        <v>6.2028528748403498E-2</v>
      </c>
      <c r="BM12" s="14">
        <v>3.96110330378871E-2</v>
      </c>
      <c r="BN12" s="14">
        <v>0</v>
      </c>
      <c r="BO12" s="14">
        <v>0</v>
      </c>
      <c r="BP12" s="14">
        <v>3.9923241110860798E-2</v>
      </c>
      <c r="BQ12" s="14"/>
      <c r="BR12" s="14">
        <v>5.6942900760912601E-2</v>
      </c>
      <c r="BS12" s="14">
        <v>4.31382799899417E-2</v>
      </c>
      <c r="BT12" s="14">
        <v>4.0717347776917497E-2</v>
      </c>
    </row>
    <row r="13" spans="2:72" x14ac:dyDescent="0.25">
      <c r="B13" s="15" t="s">
        <v>259</v>
      </c>
      <c r="C13" s="14">
        <v>1.6887444306965701E-2</v>
      </c>
      <c r="D13" s="14">
        <v>1.3257621604095099E-2</v>
      </c>
      <c r="E13" s="14">
        <v>2.0878907217877E-2</v>
      </c>
      <c r="F13" s="14"/>
      <c r="G13" s="14">
        <v>3.5057351850019403E-2</v>
      </c>
      <c r="H13" s="14">
        <v>0</v>
      </c>
      <c r="I13" s="14">
        <v>0</v>
      </c>
      <c r="J13" s="14">
        <v>0</v>
      </c>
      <c r="K13" s="14">
        <v>8.4047145991213407E-2</v>
      </c>
      <c r="L13" s="14">
        <v>0</v>
      </c>
      <c r="M13" s="14"/>
      <c r="N13" s="14">
        <v>9.6542523304247903E-3</v>
      </c>
      <c r="O13" s="14">
        <v>7.4155487747335699E-3</v>
      </c>
      <c r="P13" s="14">
        <v>3.19476886064246E-2</v>
      </c>
      <c r="Q13" s="14">
        <v>1.13164968010475E-2</v>
      </c>
      <c r="R13" s="14"/>
      <c r="S13" s="14">
        <v>2.3522675019144099E-2</v>
      </c>
      <c r="T13" s="14">
        <v>0</v>
      </c>
      <c r="U13" s="14">
        <v>0</v>
      </c>
      <c r="V13" s="14">
        <v>2.1855280292226598E-2</v>
      </c>
      <c r="W13" s="14">
        <v>8.9346908025869004E-2</v>
      </c>
      <c r="X13" s="14">
        <v>0</v>
      </c>
      <c r="Y13" s="14">
        <v>0</v>
      </c>
      <c r="Z13" s="14">
        <v>0</v>
      </c>
      <c r="AA13" s="14">
        <v>0</v>
      </c>
      <c r="AB13" s="14">
        <v>7.2714883170333894E-2</v>
      </c>
      <c r="AC13" s="14">
        <v>0</v>
      </c>
      <c r="AD13" s="14">
        <v>0</v>
      </c>
      <c r="AE13" s="14"/>
      <c r="AF13" s="14">
        <v>0</v>
      </c>
      <c r="AG13" s="14">
        <v>3.4342263417944198E-2</v>
      </c>
      <c r="AH13" s="14">
        <v>0</v>
      </c>
      <c r="AI13" s="14">
        <v>2.7612203742590199E-2</v>
      </c>
      <c r="AJ13" s="14">
        <v>5.8258659362706203E-2</v>
      </c>
      <c r="AK13" s="14">
        <v>0</v>
      </c>
      <c r="AL13" s="14">
        <v>0</v>
      </c>
      <c r="AM13" s="14">
        <v>0</v>
      </c>
      <c r="AN13" s="14">
        <v>0</v>
      </c>
      <c r="AO13" s="14">
        <v>6.9378324575414901E-2</v>
      </c>
      <c r="AP13" s="14">
        <v>0</v>
      </c>
      <c r="AQ13" s="14">
        <v>0</v>
      </c>
      <c r="AR13" s="14">
        <v>0</v>
      </c>
      <c r="AS13" s="14">
        <v>0</v>
      </c>
      <c r="AT13" s="14">
        <v>0</v>
      </c>
      <c r="AU13" s="14">
        <v>8.4150674512294799E-2</v>
      </c>
      <c r="AV13" s="14"/>
      <c r="AW13" s="14">
        <v>2.0936212316821301E-2</v>
      </c>
      <c r="AX13" s="14">
        <v>1.0841666324430401E-2</v>
      </c>
      <c r="AY13" s="14"/>
      <c r="AZ13" s="14">
        <v>1.5936261434233899E-2</v>
      </c>
      <c r="BA13" s="14">
        <v>7.8663231274705495E-3</v>
      </c>
      <c r="BB13" s="14" t="s">
        <v>98</v>
      </c>
      <c r="BC13" s="14">
        <v>7.4353584760547597E-2</v>
      </c>
      <c r="BD13" s="14">
        <v>0</v>
      </c>
      <c r="BE13" s="14">
        <v>1.6142603822048698E-2</v>
      </c>
      <c r="BF13" s="14">
        <v>6.7294841034916494E-2</v>
      </c>
      <c r="BG13" s="14"/>
      <c r="BH13" s="14">
        <v>3.1777004706122297E-2</v>
      </c>
      <c r="BI13" s="14">
        <v>0</v>
      </c>
      <c r="BJ13" s="14">
        <v>0</v>
      </c>
      <c r="BK13" s="14"/>
      <c r="BL13" s="14">
        <v>3.1580324835645497E-2</v>
      </c>
      <c r="BM13" s="14">
        <v>0</v>
      </c>
      <c r="BN13" s="14">
        <v>0</v>
      </c>
      <c r="BO13" s="14">
        <v>0</v>
      </c>
      <c r="BP13" s="14">
        <v>4.1559916754917998E-2</v>
      </c>
      <c r="BQ13" s="14"/>
      <c r="BR13" s="14">
        <v>5.32619119667508E-2</v>
      </c>
      <c r="BS13" s="14">
        <v>0</v>
      </c>
      <c r="BT13" s="14">
        <v>0</v>
      </c>
    </row>
    <row r="14" spans="2:72" x14ac:dyDescent="0.25">
      <c r="B14" s="15" t="s">
        <v>92</v>
      </c>
      <c r="C14" s="14">
        <v>4.5657081901069103E-2</v>
      </c>
      <c r="D14" s="14">
        <v>3.3182816301703798E-2</v>
      </c>
      <c r="E14" s="14">
        <v>5.9207092993473799E-2</v>
      </c>
      <c r="F14" s="14"/>
      <c r="G14" s="14">
        <v>1.6956870652797499E-2</v>
      </c>
      <c r="H14" s="14">
        <v>4.5665044823064098E-2</v>
      </c>
      <c r="I14" s="14">
        <v>4.0776737842939101E-2</v>
      </c>
      <c r="J14" s="14">
        <v>4.75892447564773E-2</v>
      </c>
      <c r="K14" s="14">
        <v>7.6058836165194599E-2</v>
      </c>
      <c r="L14" s="14">
        <v>4.7862457720516498E-2</v>
      </c>
      <c r="M14" s="14"/>
      <c r="N14" s="14">
        <v>1.01747077898294E-2</v>
      </c>
      <c r="O14" s="14">
        <v>6.99460242049319E-2</v>
      </c>
      <c r="P14" s="14">
        <v>2.78509327761697E-2</v>
      </c>
      <c r="Q14" s="14">
        <v>6.7703859424529098E-2</v>
      </c>
      <c r="R14" s="14"/>
      <c r="S14" s="14">
        <v>3.9148879638784898E-2</v>
      </c>
      <c r="T14" s="14">
        <v>1.7247588791530901E-2</v>
      </c>
      <c r="U14" s="14">
        <v>9.1902339974712893E-2</v>
      </c>
      <c r="V14" s="14">
        <v>3.06404061095145E-2</v>
      </c>
      <c r="W14" s="14">
        <v>4.9981986567112502E-2</v>
      </c>
      <c r="X14" s="14">
        <v>6.4096140275564706E-2</v>
      </c>
      <c r="Y14" s="14">
        <v>5.5749651410911198E-2</v>
      </c>
      <c r="Z14" s="14">
        <v>8.1748520616249307E-2</v>
      </c>
      <c r="AA14" s="14">
        <v>2.0002754709542901E-2</v>
      </c>
      <c r="AB14" s="14">
        <v>6.3207271527860306E-2</v>
      </c>
      <c r="AC14" s="14">
        <v>5.8534784723119203E-2</v>
      </c>
      <c r="AD14" s="14">
        <v>0</v>
      </c>
      <c r="AE14" s="14"/>
      <c r="AF14" s="14">
        <v>0</v>
      </c>
      <c r="AG14" s="14">
        <v>0.132342897883893</v>
      </c>
      <c r="AH14" s="14">
        <v>7.2938691455051996E-2</v>
      </c>
      <c r="AI14" s="14">
        <v>3.2355538596447603E-2</v>
      </c>
      <c r="AJ14" s="14">
        <v>2.0335286431899701E-2</v>
      </c>
      <c r="AK14" s="14">
        <v>9.37914943239367E-2</v>
      </c>
      <c r="AL14" s="14">
        <v>4.2923537822953398E-2</v>
      </c>
      <c r="AM14" s="14">
        <v>6.9193759340647906E-2</v>
      </c>
      <c r="AN14" s="14">
        <v>3.6208407600571799E-2</v>
      </c>
      <c r="AO14" s="14">
        <v>0</v>
      </c>
      <c r="AP14" s="14">
        <v>3.1240086895263901E-2</v>
      </c>
      <c r="AQ14" s="14">
        <v>0</v>
      </c>
      <c r="AR14" s="14">
        <v>0</v>
      </c>
      <c r="AS14" s="14">
        <v>0</v>
      </c>
      <c r="AT14" s="14">
        <v>0</v>
      </c>
      <c r="AU14" s="14">
        <v>0</v>
      </c>
      <c r="AV14" s="14"/>
      <c r="AW14" s="14">
        <v>4.2652601497211999E-2</v>
      </c>
      <c r="AX14" s="14">
        <v>5.0143488983515498E-2</v>
      </c>
      <c r="AY14" s="14"/>
      <c r="AZ14" s="14">
        <v>5.1162018171857497E-2</v>
      </c>
      <c r="BA14" s="14">
        <v>2.1537463581597902E-2</v>
      </c>
      <c r="BB14" s="14" t="s">
        <v>98</v>
      </c>
      <c r="BC14" s="14">
        <v>5.5154328304613497E-2</v>
      </c>
      <c r="BD14" s="14">
        <v>0</v>
      </c>
      <c r="BE14" s="14">
        <v>6.0867389263414201E-2</v>
      </c>
      <c r="BF14" s="14">
        <v>7.8199393606888198E-2</v>
      </c>
      <c r="BG14" s="14"/>
      <c r="BH14" s="14">
        <v>4.7279546484717501E-2</v>
      </c>
      <c r="BI14" s="14">
        <v>3.1154134825755301E-2</v>
      </c>
      <c r="BJ14" s="14">
        <v>0.13363658533356401</v>
      </c>
      <c r="BK14" s="14"/>
      <c r="BL14" s="14">
        <v>3.9706235689645202E-2</v>
      </c>
      <c r="BM14" s="14">
        <v>2.81838532382475E-2</v>
      </c>
      <c r="BN14" s="14">
        <v>4.0262536227064098E-2</v>
      </c>
      <c r="BO14" s="14">
        <v>0</v>
      </c>
      <c r="BP14" s="14">
        <v>0.13987671557024101</v>
      </c>
      <c r="BQ14" s="14"/>
      <c r="BR14" s="14">
        <v>4.5917694664976097E-2</v>
      </c>
      <c r="BS14" s="14">
        <v>1.89513140410403E-2</v>
      </c>
      <c r="BT14" s="14">
        <v>7.82230172114836E-2</v>
      </c>
    </row>
    <row r="15" spans="2:72" x14ac:dyDescent="0.25">
      <c r="B15" s="15" t="s">
        <v>130</v>
      </c>
      <c r="C15" s="21">
        <v>0.77198220559844499</v>
      </c>
      <c r="D15" s="21">
        <v>0.76538649109596402</v>
      </c>
      <c r="E15" s="21">
        <v>0.77574337308052499</v>
      </c>
      <c r="F15" s="21"/>
      <c r="G15" s="21">
        <v>0.728458878096234</v>
      </c>
      <c r="H15" s="21">
        <v>0.81596636322113203</v>
      </c>
      <c r="I15" s="21">
        <v>0.81796041576471901</v>
      </c>
      <c r="J15" s="21">
        <v>0.87005028491465697</v>
      </c>
      <c r="K15" s="21">
        <v>0.64699698378512704</v>
      </c>
      <c r="L15" s="21">
        <v>0.74246871466111597</v>
      </c>
      <c r="M15" s="21"/>
      <c r="N15" s="21">
        <v>0.75527444132559096</v>
      </c>
      <c r="O15" s="21">
        <v>0.77313310454815698</v>
      </c>
      <c r="P15" s="21">
        <v>0.78160331543609196</v>
      </c>
      <c r="Q15" s="21">
        <v>0.78456074987976498</v>
      </c>
      <c r="R15" s="21"/>
      <c r="S15" s="21">
        <v>0.76909489985808999</v>
      </c>
      <c r="T15" s="21">
        <v>0.89652525638450697</v>
      </c>
      <c r="U15" s="21">
        <v>0.76113418477846895</v>
      </c>
      <c r="V15" s="21">
        <v>0.83780399339609601</v>
      </c>
      <c r="W15" s="21">
        <v>0.69599283067359297</v>
      </c>
      <c r="X15" s="21">
        <v>0.71372432295438204</v>
      </c>
      <c r="Y15" s="21">
        <v>0.71007857067858604</v>
      </c>
      <c r="Z15" s="21">
        <v>0.79838784848425004</v>
      </c>
      <c r="AA15" s="21">
        <v>0.80201967753955405</v>
      </c>
      <c r="AB15" s="21">
        <v>0.66787664440672101</v>
      </c>
      <c r="AC15" s="21">
        <v>0.75476571476319698</v>
      </c>
      <c r="AD15" s="21">
        <v>0.78032845996983402</v>
      </c>
      <c r="AE15" s="21"/>
      <c r="AF15" s="21">
        <v>1</v>
      </c>
      <c r="AG15" s="21">
        <v>0.52608412505810398</v>
      </c>
      <c r="AH15" s="21">
        <v>0.78766414093315296</v>
      </c>
      <c r="AI15" s="21">
        <v>0.77836045823619004</v>
      </c>
      <c r="AJ15" s="21">
        <v>0.82161530740033695</v>
      </c>
      <c r="AK15" s="21">
        <v>0.60719195229058098</v>
      </c>
      <c r="AL15" s="21">
        <v>0.80645557720137195</v>
      </c>
      <c r="AM15" s="21">
        <v>0.790127829199474</v>
      </c>
      <c r="AN15" s="21">
        <v>0.66835842045271898</v>
      </c>
      <c r="AO15" s="21">
        <v>0.754877928726431</v>
      </c>
      <c r="AP15" s="21">
        <v>0.91061794181003497</v>
      </c>
      <c r="AQ15" s="21">
        <v>0.85289853090284995</v>
      </c>
      <c r="AR15" s="21">
        <v>0.75093684346364198</v>
      </c>
      <c r="AS15" s="21">
        <v>0.85397117584571003</v>
      </c>
      <c r="AT15" s="21">
        <v>1</v>
      </c>
      <c r="AU15" s="21">
        <v>0.69353895404274102</v>
      </c>
      <c r="AV15" s="21"/>
      <c r="AW15" s="21">
        <v>0.80226079682520401</v>
      </c>
      <c r="AX15" s="21">
        <v>0.72676903464487796</v>
      </c>
      <c r="AY15" s="21"/>
      <c r="AZ15" s="21">
        <v>0.73838469772289705</v>
      </c>
      <c r="BA15" s="21">
        <v>0.84689026697696101</v>
      </c>
      <c r="BB15" s="21" t="s">
        <v>98</v>
      </c>
      <c r="BC15" s="21">
        <v>0.79205483439263902</v>
      </c>
      <c r="BD15" s="21">
        <v>0.89911293706168505</v>
      </c>
      <c r="BE15" s="21">
        <v>0.72857579256924099</v>
      </c>
      <c r="BF15" s="21">
        <v>0.49302770220293302</v>
      </c>
      <c r="BG15" s="21"/>
      <c r="BH15" s="21">
        <v>0.75781127513819102</v>
      </c>
      <c r="BI15" s="21">
        <v>0.84264830091043497</v>
      </c>
      <c r="BJ15" s="21">
        <v>0.60838873679346595</v>
      </c>
      <c r="BK15" s="21"/>
      <c r="BL15" s="21">
        <v>0.79314713315753704</v>
      </c>
      <c r="BM15" s="21">
        <v>0.782900973214956</v>
      </c>
      <c r="BN15" s="21">
        <v>0.86245086724777698</v>
      </c>
      <c r="BO15" s="21">
        <v>0.74241736507570399</v>
      </c>
      <c r="BP15" s="21">
        <v>0.58070320500722705</v>
      </c>
      <c r="BQ15" s="21"/>
      <c r="BR15" s="21">
        <v>0.785991000395731</v>
      </c>
      <c r="BS15" s="21">
        <v>0.79889471092355302</v>
      </c>
      <c r="BT15" s="21">
        <v>0.84495778509471997</v>
      </c>
    </row>
    <row r="16" spans="2:72" x14ac:dyDescent="0.25">
      <c r="B16" s="15" t="s">
        <v>131</v>
      </c>
      <c r="C16" s="21">
        <v>6.1728858475548501E-2</v>
      </c>
      <c r="D16" s="21">
        <v>8.2000999170676894E-2</v>
      </c>
      <c r="E16" s="21">
        <v>4.1543087825672897E-2</v>
      </c>
      <c r="F16" s="21"/>
      <c r="G16" s="21">
        <v>0.120039249416469</v>
      </c>
      <c r="H16" s="21">
        <v>3.2335552356615699E-2</v>
      </c>
      <c r="I16" s="21">
        <v>1.59486025149565E-2</v>
      </c>
      <c r="J16" s="21">
        <v>0</v>
      </c>
      <c r="K16" s="21">
        <v>0.15414665597966801</v>
      </c>
      <c r="L16" s="21">
        <v>6.5875637254758701E-2</v>
      </c>
      <c r="M16" s="21"/>
      <c r="N16" s="21">
        <v>7.5543866539991206E-2</v>
      </c>
      <c r="O16" s="21">
        <v>4.5663227795282799E-2</v>
      </c>
      <c r="P16" s="21">
        <v>7.2194148420813301E-2</v>
      </c>
      <c r="Q16" s="21">
        <v>4.8760954936047401E-2</v>
      </c>
      <c r="R16" s="21"/>
      <c r="S16" s="21">
        <v>3.91973440476652E-2</v>
      </c>
      <c r="T16" s="21">
        <v>3.2529668530752599E-2</v>
      </c>
      <c r="U16" s="21">
        <v>0</v>
      </c>
      <c r="V16" s="21">
        <v>2.1855280292226598E-2</v>
      </c>
      <c r="W16" s="21">
        <v>0.216061145158566</v>
      </c>
      <c r="X16" s="21">
        <v>0.12596383227142999</v>
      </c>
      <c r="Y16" s="21">
        <v>2.8812723322491799E-2</v>
      </c>
      <c r="Z16" s="21">
        <v>5.8350105536395101E-2</v>
      </c>
      <c r="AA16" s="21">
        <v>0</v>
      </c>
      <c r="AB16" s="21">
        <v>0.163128059262755</v>
      </c>
      <c r="AC16" s="21">
        <v>4.1950977948018303E-2</v>
      </c>
      <c r="AD16" s="21">
        <v>0.11249466314486101</v>
      </c>
      <c r="AE16" s="21"/>
      <c r="AF16" s="21">
        <v>0</v>
      </c>
      <c r="AG16" s="21">
        <v>0.13386631488569301</v>
      </c>
      <c r="AH16" s="21">
        <v>0</v>
      </c>
      <c r="AI16" s="21">
        <v>0.100400899796281</v>
      </c>
      <c r="AJ16" s="21">
        <v>8.3698323742570399E-2</v>
      </c>
      <c r="AK16" s="21">
        <v>4.3135662737520598E-2</v>
      </c>
      <c r="AL16" s="21">
        <v>6.2423651161206503E-2</v>
      </c>
      <c r="AM16" s="21">
        <v>4.5264410075079697E-2</v>
      </c>
      <c r="AN16" s="21">
        <v>0.177568046679144</v>
      </c>
      <c r="AO16" s="21">
        <v>6.9378324575414901E-2</v>
      </c>
      <c r="AP16" s="21">
        <v>3.0817646326877099E-2</v>
      </c>
      <c r="AQ16" s="21">
        <v>0</v>
      </c>
      <c r="AR16" s="21">
        <v>7.1759351220334402E-2</v>
      </c>
      <c r="AS16" s="21">
        <v>0</v>
      </c>
      <c r="AT16" s="21">
        <v>0</v>
      </c>
      <c r="AU16" s="21">
        <v>0.152472436707559</v>
      </c>
      <c r="AV16" s="21"/>
      <c r="AW16" s="21">
        <v>5.25185841810345E-2</v>
      </c>
      <c r="AX16" s="21">
        <v>7.5481998543672907E-2</v>
      </c>
      <c r="AY16" s="21"/>
      <c r="AZ16" s="21">
        <v>6.9203661472355099E-2</v>
      </c>
      <c r="BA16" s="21">
        <v>4.2251768583180603E-2</v>
      </c>
      <c r="BB16" s="21" t="s">
        <v>98</v>
      </c>
      <c r="BC16" s="21">
        <v>7.4353584760547597E-2</v>
      </c>
      <c r="BD16" s="21">
        <v>3.0895161354449599E-2</v>
      </c>
      <c r="BE16" s="21">
        <v>6.0058223834645201E-2</v>
      </c>
      <c r="BF16" s="21">
        <v>0.23988188849870501</v>
      </c>
      <c r="BG16" s="21"/>
      <c r="BH16" s="21">
        <v>9.1076730588535104E-2</v>
      </c>
      <c r="BI16" s="21">
        <v>3.07778239587728E-2</v>
      </c>
      <c r="BJ16" s="21">
        <v>1.76976278056802E-2</v>
      </c>
      <c r="BK16" s="21"/>
      <c r="BL16" s="21">
        <v>9.3608853584048995E-2</v>
      </c>
      <c r="BM16" s="21">
        <v>3.96110330378871E-2</v>
      </c>
      <c r="BN16" s="21">
        <v>0</v>
      </c>
      <c r="BO16" s="21">
        <v>0</v>
      </c>
      <c r="BP16" s="21">
        <v>8.1483157865778796E-2</v>
      </c>
      <c r="BQ16" s="21"/>
      <c r="BR16" s="21">
        <v>0.110204812727663</v>
      </c>
      <c r="BS16" s="21">
        <v>4.31382799899417E-2</v>
      </c>
      <c r="BT16" s="21">
        <v>4.0717347776917497E-2</v>
      </c>
    </row>
    <row r="17" spans="2:72" x14ac:dyDescent="0.25">
      <c r="B17" s="15" t="s">
        <v>132</v>
      </c>
      <c r="C17" s="22">
        <v>0.71025334712289601</v>
      </c>
      <c r="D17" s="22">
        <v>0.68338549192528797</v>
      </c>
      <c r="E17" s="22">
        <v>0.73420028525485204</v>
      </c>
      <c r="F17" s="22"/>
      <c r="G17" s="22">
        <v>0.60841962867976496</v>
      </c>
      <c r="H17" s="22">
        <v>0.78363081086451603</v>
      </c>
      <c r="I17" s="22">
        <v>0.80201181324976301</v>
      </c>
      <c r="J17" s="22">
        <v>0.87005028491465697</v>
      </c>
      <c r="K17" s="22">
        <v>0.49285032780545901</v>
      </c>
      <c r="L17" s="22">
        <v>0.67659307740635699</v>
      </c>
      <c r="M17" s="22"/>
      <c r="N17" s="22">
        <v>0.67973057478559995</v>
      </c>
      <c r="O17" s="22">
        <v>0.727469876752874</v>
      </c>
      <c r="P17" s="22">
        <v>0.70940916701527801</v>
      </c>
      <c r="Q17" s="22">
        <v>0.73579979494371806</v>
      </c>
      <c r="R17" s="22"/>
      <c r="S17" s="22">
        <v>0.72989755581042404</v>
      </c>
      <c r="T17" s="22">
        <v>0.86399558785375397</v>
      </c>
      <c r="U17" s="22">
        <v>0.76113418477846895</v>
      </c>
      <c r="V17" s="22">
        <v>0.81594871310386896</v>
      </c>
      <c r="W17" s="22">
        <v>0.47993168551502702</v>
      </c>
      <c r="X17" s="22">
        <v>0.587760490682952</v>
      </c>
      <c r="Y17" s="22">
        <v>0.68126584735609397</v>
      </c>
      <c r="Z17" s="22">
        <v>0.74003774294785496</v>
      </c>
      <c r="AA17" s="22">
        <v>0.80201967753955405</v>
      </c>
      <c r="AB17" s="22">
        <v>0.50474858514396603</v>
      </c>
      <c r="AC17" s="22">
        <v>0.71281473681517904</v>
      </c>
      <c r="AD17" s="22">
        <v>0.66783379682497301</v>
      </c>
      <c r="AE17" s="22"/>
      <c r="AF17" s="22">
        <v>1</v>
      </c>
      <c r="AG17" s="22">
        <v>0.39221781017241097</v>
      </c>
      <c r="AH17" s="22">
        <v>0.78766414093315296</v>
      </c>
      <c r="AI17" s="22">
        <v>0.67795955843990896</v>
      </c>
      <c r="AJ17" s="22">
        <v>0.73791698365776603</v>
      </c>
      <c r="AK17" s="22">
        <v>0.56405628955305998</v>
      </c>
      <c r="AL17" s="22">
        <v>0.74403192604016499</v>
      </c>
      <c r="AM17" s="22">
        <v>0.74486341912439502</v>
      </c>
      <c r="AN17" s="22">
        <v>0.49079037377357498</v>
      </c>
      <c r="AO17" s="22">
        <v>0.68549960415101596</v>
      </c>
      <c r="AP17" s="22">
        <v>0.87980029548315797</v>
      </c>
      <c r="AQ17" s="22">
        <v>0.85289853090284995</v>
      </c>
      <c r="AR17" s="22">
        <v>0.67917749224330703</v>
      </c>
      <c r="AS17" s="22">
        <v>0.85397117584571003</v>
      </c>
      <c r="AT17" s="22">
        <v>1</v>
      </c>
      <c r="AU17" s="22">
        <v>0.54106651733518196</v>
      </c>
      <c r="AV17" s="22"/>
      <c r="AW17" s="22">
        <v>0.74974221264416996</v>
      </c>
      <c r="AX17" s="22">
        <v>0.65128703610120497</v>
      </c>
      <c r="AY17" s="22"/>
      <c r="AZ17" s="22">
        <v>0.66918103625054204</v>
      </c>
      <c r="BA17" s="22">
        <v>0.80463849839377999</v>
      </c>
      <c r="BB17" s="22" t="s">
        <v>98</v>
      </c>
      <c r="BC17" s="22">
        <v>0.71770124963209203</v>
      </c>
      <c r="BD17" s="22">
        <v>0.86821777570723502</v>
      </c>
      <c r="BE17" s="22">
        <v>0.668517568734596</v>
      </c>
      <c r="BF17" s="22">
        <v>0.25314581370422801</v>
      </c>
      <c r="BG17" s="22"/>
      <c r="BH17" s="22">
        <v>0.66673454454965597</v>
      </c>
      <c r="BI17" s="22">
        <v>0.81187047695166203</v>
      </c>
      <c r="BJ17" s="22">
        <v>0.59069110898778598</v>
      </c>
      <c r="BK17" s="22"/>
      <c r="BL17" s="22">
        <v>0.69953827957348802</v>
      </c>
      <c r="BM17" s="22">
        <v>0.74328994017706895</v>
      </c>
      <c r="BN17" s="22">
        <v>0.86245086724777698</v>
      </c>
      <c r="BO17" s="22">
        <v>0.74241736507570399</v>
      </c>
      <c r="BP17" s="22">
        <v>0.49922004714144802</v>
      </c>
      <c r="BQ17" s="22"/>
      <c r="BR17" s="22">
        <v>0.67578618766806797</v>
      </c>
      <c r="BS17" s="22">
        <v>0.755756430933611</v>
      </c>
      <c r="BT17" s="22">
        <v>0.80424043731780204</v>
      </c>
    </row>
    <row r="18" spans="2:72" x14ac:dyDescent="0.25">
      <c r="B18" s="16" t="s">
        <v>261</v>
      </c>
    </row>
    <row r="19" spans="2:72" x14ac:dyDescent="0.25">
      <c r="B19" t="s">
        <v>94</v>
      </c>
    </row>
    <row r="20" spans="2:72" x14ac:dyDescent="0.25">
      <c r="B20" t="s">
        <v>95</v>
      </c>
    </row>
    <row r="22" spans="2:72" x14ac:dyDescent="0.25">
      <c r="B22"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BT18"/>
  <sheetViews>
    <sheetView showGridLines="0" topLeftCell="A5" workbookViewId="0">
      <pane xSplit="2" topLeftCell="C1" activePane="topRight" state="frozen"/>
      <selection pane="topRight" activeCell="B9" sqref="B9"/>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271</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75" x14ac:dyDescent="0.25">
      <c r="B9" s="15" t="s">
        <v>266</v>
      </c>
      <c r="C9" s="14">
        <v>0.34503920833121499</v>
      </c>
      <c r="D9" s="14">
        <v>0.36604447662609302</v>
      </c>
      <c r="E9" s="14">
        <v>0.32612793627568198</v>
      </c>
      <c r="F9" s="14"/>
      <c r="G9" s="14">
        <v>0.16091180556479601</v>
      </c>
      <c r="H9" s="14">
        <v>0.22004087410758</v>
      </c>
      <c r="I9" s="14">
        <v>0.29901651099464799</v>
      </c>
      <c r="J9" s="14">
        <v>0.37818624330296702</v>
      </c>
      <c r="K9" s="14">
        <v>0.44844883683782799</v>
      </c>
      <c r="L9" s="14">
        <v>0.51127234864586302</v>
      </c>
      <c r="M9" s="14"/>
      <c r="N9" s="14">
        <v>0.38697608717548099</v>
      </c>
      <c r="O9" s="14">
        <v>0.34195278349435798</v>
      </c>
      <c r="P9" s="14">
        <v>0.34280484944784101</v>
      </c>
      <c r="Q9" s="14">
        <v>0.30860420757992901</v>
      </c>
      <c r="R9" s="14"/>
      <c r="S9" s="14">
        <v>0.26403957930378602</v>
      </c>
      <c r="T9" s="14">
        <v>0.33873946310692499</v>
      </c>
      <c r="U9" s="14">
        <v>0.42890775680042498</v>
      </c>
      <c r="V9" s="14">
        <v>0.31277881627780801</v>
      </c>
      <c r="W9" s="14">
        <v>0.32291195514891002</v>
      </c>
      <c r="X9" s="14">
        <v>0.351553129255471</v>
      </c>
      <c r="Y9" s="14">
        <v>0.37653091572230402</v>
      </c>
      <c r="Z9" s="14">
        <v>0.33953328618658501</v>
      </c>
      <c r="AA9" s="14">
        <v>0.32738914430015598</v>
      </c>
      <c r="AB9" s="14">
        <v>0.42745049476979802</v>
      </c>
      <c r="AC9" s="14">
        <v>0.33179298063061602</v>
      </c>
      <c r="AD9" s="14">
        <v>0.41990539772893498</v>
      </c>
      <c r="AE9" s="14"/>
      <c r="AF9" s="14">
        <v>0.212886009817053</v>
      </c>
      <c r="AG9" s="14">
        <v>0.22626449829230599</v>
      </c>
      <c r="AH9" s="14">
        <v>0.364486881165895</v>
      </c>
      <c r="AI9" s="14">
        <v>0.35927498931185098</v>
      </c>
      <c r="AJ9" s="14">
        <v>0.311917013798024</v>
      </c>
      <c r="AK9" s="14">
        <v>0.36561993175566598</v>
      </c>
      <c r="AL9" s="14">
        <v>0.337288898290726</v>
      </c>
      <c r="AM9" s="14">
        <v>0.389911706423543</v>
      </c>
      <c r="AN9" s="14">
        <v>0.37750310359647998</v>
      </c>
      <c r="AO9" s="14">
        <v>0.37183224116665098</v>
      </c>
      <c r="AP9" s="14">
        <v>0.38918562025446901</v>
      </c>
      <c r="AQ9" s="14">
        <v>0.41172818403776301</v>
      </c>
      <c r="AR9" s="14">
        <v>0.32927350234976699</v>
      </c>
      <c r="AS9" s="14">
        <v>0.264310588065862</v>
      </c>
      <c r="AT9" s="14">
        <v>0.35037903796696801</v>
      </c>
      <c r="AU9" s="14">
        <v>0.277641264335375</v>
      </c>
      <c r="AV9" s="14"/>
      <c r="AW9" s="14">
        <v>0.37848715520809401</v>
      </c>
      <c r="AX9" s="14">
        <v>0.30080437170225999</v>
      </c>
      <c r="AY9" s="14"/>
      <c r="AZ9" s="14">
        <v>0.44931306876585397</v>
      </c>
      <c r="BA9" s="14">
        <v>0.31591989289502997</v>
      </c>
      <c r="BB9" s="14" t="s">
        <v>98</v>
      </c>
      <c r="BC9" s="14">
        <v>0.32629109138057699</v>
      </c>
      <c r="BD9" s="14">
        <v>0.25879238494191598</v>
      </c>
      <c r="BE9" s="14">
        <v>0.26738001837876801</v>
      </c>
      <c r="BF9" s="14">
        <v>0.19864566823733101</v>
      </c>
      <c r="BG9" s="14"/>
      <c r="BH9" s="14">
        <v>0.40524952843903</v>
      </c>
      <c r="BI9" s="14">
        <v>0.35734581867531301</v>
      </c>
      <c r="BJ9" s="14">
        <v>0.24660013675456499</v>
      </c>
      <c r="BK9" s="14"/>
      <c r="BL9" s="14">
        <v>0.41401187292587099</v>
      </c>
      <c r="BM9" s="14">
        <v>0.31618747978209799</v>
      </c>
      <c r="BN9" s="14">
        <v>0.38465048320407003</v>
      </c>
      <c r="BO9" s="14">
        <v>0.39259639331052698</v>
      </c>
      <c r="BP9" s="14">
        <v>0.28886763073043897</v>
      </c>
      <c r="BQ9" s="14"/>
      <c r="BR9" s="14">
        <v>0.39018826550531699</v>
      </c>
      <c r="BS9" s="14">
        <v>0.31161292012633801</v>
      </c>
      <c r="BT9" s="14">
        <v>0.37388984330794101</v>
      </c>
    </row>
    <row r="10" spans="2:72" ht="135" x14ac:dyDescent="0.25">
      <c r="B10" s="15" t="s">
        <v>267</v>
      </c>
      <c r="C10" s="14">
        <v>0.20756516780967599</v>
      </c>
      <c r="D10" s="14">
        <v>0.22367446907984601</v>
      </c>
      <c r="E10" s="14">
        <v>0.190251241871291</v>
      </c>
      <c r="F10" s="14"/>
      <c r="G10" s="14">
        <v>0.31467729158206498</v>
      </c>
      <c r="H10" s="14">
        <v>0.28693095430946403</v>
      </c>
      <c r="I10" s="14">
        <v>0.22763431857260299</v>
      </c>
      <c r="J10" s="14">
        <v>0.13718944412304299</v>
      </c>
      <c r="K10" s="14">
        <v>0.192393688254686</v>
      </c>
      <c r="L10" s="14">
        <v>0.12223114096170901</v>
      </c>
      <c r="M10" s="14"/>
      <c r="N10" s="14">
        <v>0.255065434314175</v>
      </c>
      <c r="O10" s="14">
        <v>0.227768000496265</v>
      </c>
      <c r="P10" s="14">
        <v>0.185334775435676</v>
      </c>
      <c r="Q10" s="14">
        <v>0.15614578300885501</v>
      </c>
      <c r="R10" s="14"/>
      <c r="S10" s="14">
        <v>0.27316918083423603</v>
      </c>
      <c r="T10" s="14">
        <v>0.250925307895637</v>
      </c>
      <c r="U10" s="14">
        <v>0.18415457992527101</v>
      </c>
      <c r="V10" s="14">
        <v>0.22251991198948201</v>
      </c>
      <c r="W10" s="14">
        <v>0.20041095229267</v>
      </c>
      <c r="X10" s="14">
        <v>0.21184832481867599</v>
      </c>
      <c r="Y10" s="14">
        <v>0.14977369657282999</v>
      </c>
      <c r="Z10" s="14">
        <v>0.23350073139102501</v>
      </c>
      <c r="AA10" s="14">
        <v>0.178223205497893</v>
      </c>
      <c r="AB10" s="14">
        <v>0.15986663343520199</v>
      </c>
      <c r="AC10" s="14">
        <v>0.16086160151418399</v>
      </c>
      <c r="AD10" s="14">
        <v>0.18118766482127299</v>
      </c>
      <c r="AE10" s="14"/>
      <c r="AF10" s="14">
        <v>0.27251524649055803</v>
      </c>
      <c r="AG10" s="14">
        <v>0.16403122909030499</v>
      </c>
      <c r="AH10" s="14">
        <v>0.182646420859916</v>
      </c>
      <c r="AI10" s="14">
        <v>0.16029832143985601</v>
      </c>
      <c r="AJ10" s="14">
        <v>0.201692208035056</v>
      </c>
      <c r="AK10" s="14">
        <v>0.19628955739183801</v>
      </c>
      <c r="AL10" s="14">
        <v>0.28345194208635099</v>
      </c>
      <c r="AM10" s="14">
        <v>0.212101345554044</v>
      </c>
      <c r="AN10" s="14">
        <v>0.206668845730445</v>
      </c>
      <c r="AO10" s="14">
        <v>0.160138391881499</v>
      </c>
      <c r="AP10" s="14">
        <v>0.26258184769731402</v>
      </c>
      <c r="AQ10" s="14">
        <v>0.167596065823167</v>
      </c>
      <c r="AR10" s="14">
        <v>0.29710952442203598</v>
      </c>
      <c r="AS10" s="14">
        <v>0.31255730644226398</v>
      </c>
      <c r="AT10" s="14">
        <v>0.27330105178373298</v>
      </c>
      <c r="AU10" s="14">
        <v>0.213432279161022</v>
      </c>
      <c r="AV10" s="14"/>
      <c r="AW10" s="14">
        <v>0.19631796249693301</v>
      </c>
      <c r="AX10" s="14">
        <v>0.22243957224989</v>
      </c>
      <c r="AY10" s="14"/>
      <c r="AZ10" s="14">
        <v>0.15106050627715301</v>
      </c>
      <c r="BA10" s="14">
        <v>0.23865316687886301</v>
      </c>
      <c r="BB10" s="14" t="s">
        <v>98</v>
      </c>
      <c r="BC10" s="14">
        <v>0.24360580261932899</v>
      </c>
      <c r="BD10" s="14">
        <v>0.20654209148672001</v>
      </c>
      <c r="BE10" s="14">
        <v>0.25432726013698898</v>
      </c>
      <c r="BF10" s="14">
        <v>0.19527321747325199</v>
      </c>
      <c r="BG10" s="14"/>
      <c r="BH10" s="14">
        <v>0.191716954347984</v>
      </c>
      <c r="BI10" s="14">
        <v>0.218155608157063</v>
      </c>
      <c r="BJ10" s="14">
        <v>0.17875180900740201</v>
      </c>
      <c r="BK10" s="14"/>
      <c r="BL10" s="14">
        <v>0.18756854566704001</v>
      </c>
      <c r="BM10" s="14">
        <v>0.247724577175433</v>
      </c>
      <c r="BN10" s="14">
        <v>0.19377296666157201</v>
      </c>
      <c r="BO10" s="14">
        <v>0.24318730279315601</v>
      </c>
      <c r="BP10" s="14">
        <v>0.163353886632436</v>
      </c>
      <c r="BQ10" s="14"/>
      <c r="BR10" s="14">
        <v>0.197367175133876</v>
      </c>
      <c r="BS10" s="14">
        <v>0.24148020354802099</v>
      </c>
      <c r="BT10" s="14">
        <v>0.19349149049995901</v>
      </c>
    </row>
    <row r="11" spans="2:72" ht="135" x14ac:dyDescent="0.25">
      <c r="B11" s="15" t="s">
        <v>268</v>
      </c>
      <c r="C11" s="14">
        <v>0.100997906641945</v>
      </c>
      <c r="D11" s="14">
        <v>0.116280555483937</v>
      </c>
      <c r="E11" s="14">
        <v>8.4673638286277997E-2</v>
      </c>
      <c r="F11" s="14"/>
      <c r="G11" s="14">
        <v>0.124527590005693</v>
      </c>
      <c r="H11" s="14">
        <v>0.11716409712593399</v>
      </c>
      <c r="I11" s="14">
        <v>0.126868567327901</v>
      </c>
      <c r="J11" s="14">
        <v>0.100578388110069</v>
      </c>
      <c r="K11" s="14">
        <v>8.1342651855377202E-2</v>
      </c>
      <c r="L11" s="14">
        <v>6.4532043947779894E-2</v>
      </c>
      <c r="M11" s="14"/>
      <c r="N11" s="14">
        <v>6.5625948054570102E-2</v>
      </c>
      <c r="O11" s="14">
        <v>9.7850715657885196E-2</v>
      </c>
      <c r="P11" s="14">
        <v>0.11633910772661001</v>
      </c>
      <c r="Q11" s="14">
        <v>0.128772702528438</v>
      </c>
      <c r="R11" s="14"/>
      <c r="S11" s="14">
        <v>0.13277963217809999</v>
      </c>
      <c r="T11" s="14">
        <v>8.0201351494230799E-2</v>
      </c>
      <c r="U11" s="14">
        <v>9.0276859484754002E-2</v>
      </c>
      <c r="V11" s="14">
        <v>0.13523547924603899</v>
      </c>
      <c r="W11" s="14">
        <v>0.11378349687426501</v>
      </c>
      <c r="X11" s="14">
        <v>0.103660477002116</v>
      </c>
      <c r="Y11" s="14">
        <v>9.99351751442209E-2</v>
      </c>
      <c r="Z11" s="14">
        <v>2.34694288597905E-2</v>
      </c>
      <c r="AA11" s="14">
        <v>9.9945303017533002E-2</v>
      </c>
      <c r="AB11" s="14">
        <v>0.10660713849428501</v>
      </c>
      <c r="AC11" s="14">
        <v>7.5481163748881502E-2</v>
      </c>
      <c r="AD11" s="14">
        <v>6.6450606607221602E-2</v>
      </c>
      <c r="AE11" s="14"/>
      <c r="AF11" s="14">
        <v>5.0560670134738597E-2</v>
      </c>
      <c r="AG11" s="14">
        <v>0.18639630539854399</v>
      </c>
      <c r="AH11" s="14">
        <v>7.6443420269444701E-2</v>
      </c>
      <c r="AI11" s="14">
        <v>9.0022430379531004E-2</v>
      </c>
      <c r="AJ11" s="14">
        <v>0.127215526218487</v>
      </c>
      <c r="AK11" s="14">
        <v>0.118443560224389</v>
      </c>
      <c r="AL11" s="14">
        <v>8.3988020677480596E-2</v>
      </c>
      <c r="AM11" s="14">
        <v>9.2015399022337102E-2</v>
      </c>
      <c r="AN11" s="14">
        <v>0.10365707661312</v>
      </c>
      <c r="AO11" s="14">
        <v>0.100408226675606</v>
      </c>
      <c r="AP11" s="14">
        <v>9.01203621718486E-2</v>
      </c>
      <c r="AQ11" s="14">
        <v>2.9395301739218099E-2</v>
      </c>
      <c r="AR11" s="14">
        <v>9.0855285912883901E-2</v>
      </c>
      <c r="AS11" s="14">
        <v>7.5320071834943103E-2</v>
      </c>
      <c r="AT11" s="14">
        <v>7.7620896114362306E-2</v>
      </c>
      <c r="AU11" s="14">
        <v>0.18713361116601501</v>
      </c>
      <c r="AV11" s="14"/>
      <c r="AW11" s="14">
        <v>0.10222284369534</v>
      </c>
      <c r="AX11" s="14">
        <v>9.9377930066486694E-2</v>
      </c>
      <c r="AY11" s="14"/>
      <c r="AZ11" s="14">
        <v>7.4877368076064904E-2</v>
      </c>
      <c r="BA11" s="14">
        <v>0.115152522024164</v>
      </c>
      <c r="BB11" s="14" t="s">
        <v>98</v>
      </c>
      <c r="BC11" s="14">
        <v>7.8854604038197801E-2</v>
      </c>
      <c r="BD11" s="14">
        <v>0.170562390347966</v>
      </c>
      <c r="BE11" s="14">
        <v>0.101534978172065</v>
      </c>
      <c r="BF11" s="14">
        <v>8.9750813495339005E-2</v>
      </c>
      <c r="BG11" s="14"/>
      <c r="BH11" s="14">
        <v>0.11245863123925499</v>
      </c>
      <c r="BI11" s="14">
        <v>8.6585849153980196E-2</v>
      </c>
      <c r="BJ11" s="14">
        <v>0.12793826777539</v>
      </c>
      <c r="BK11" s="14"/>
      <c r="BL11" s="14">
        <v>0.11371681524187501</v>
      </c>
      <c r="BM11" s="14">
        <v>0.101956536967519</v>
      </c>
      <c r="BN11" s="14">
        <v>0.104802459927232</v>
      </c>
      <c r="BO11" s="14">
        <v>0.18384510552407099</v>
      </c>
      <c r="BP11" s="14">
        <v>7.2182202105339599E-2</v>
      </c>
      <c r="BQ11" s="14"/>
      <c r="BR11" s="14">
        <v>0.118993467995458</v>
      </c>
      <c r="BS11" s="14">
        <v>9.4398684518302703E-2</v>
      </c>
      <c r="BT11" s="14">
        <v>7.1137973550185002E-2</v>
      </c>
    </row>
    <row r="12" spans="2:72" ht="105" x14ac:dyDescent="0.25">
      <c r="B12" s="15" t="s">
        <v>269</v>
      </c>
      <c r="C12" s="14">
        <v>0.181309112647521</v>
      </c>
      <c r="D12" s="14">
        <v>0.17797487270646101</v>
      </c>
      <c r="E12" s="14">
        <v>0.18582555194584999</v>
      </c>
      <c r="F12" s="14"/>
      <c r="G12" s="14">
        <v>0.24725116406486999</v>
      </c>
      <c r="H12" s="14">
        <v>0.214414839096597</v>
      </c>
      <c r="I12" s="14">
        <v>0.158115935472075</v>
      </c>
      <c r="J12" s="14">
        <v>0.189315359466526</v>
      </c>
      <c r="K12" s="14">
        <v>0.150579163057076</v>
      </c>
      <c r="L12" s="14">
        <v>0.14320221164639499</v>
      </c>
      <c r="M12" s="14"/>
      <c r="N12" s="14">
        <v>0.20453973955073901</v>
      </c>
      <c r="O12" s="14">
        <v>0.17153296713239799</v>
      </c>
      <c r="P12" s="14">
        <v>0.18383503865138101</v>
      </c>
      <c r="Q12" s="14">
        <v>0.16050583048495301</v>
      </c>
      <c r="R12" s="14"/>
      <c r="S12" s="14">
        <v>0.18763567770834899</v>
      </c>
      <c r="T12" s="14">
        <v>0.19860940638250399</v>
      </c>
      <c r="U12" s="14">
        <v>0.15570337473422899</v>
      </c>
      <c r="V12" s="14">
        <v>0.15706827320119501</v>
      </c>
      <c r="W12" s="14">
        <v>0.185268903346688</v>
      </c>
      <c r="X12" s="14">
        <v>0.150854448182215</v>
      </c>
      <c r="Y12" s="14">
        <v>0.20063338279696699</v>
      </c>
      <c r="Z12" s="14">
        <v>0.20092753901948801</v>
      </c>
      <c r="AA12" s="14">
        <v>0.20086105997131501</v>
      </c>
      <c r="AB12" s="14">
        <v>0.14667454297063801</v>
      </c>
      <c r="AC12" s="14">
        <v>0.208380898141974</v>
      </c>
      <c r="AD12" s="14">
        <v>0.20896752903537799</v>
      </c>
      <c r="AE12" s="14"/>
      <c r="AF12" s="14">
        <v>0.116991612223225</v>
      </c>
      <c r="AG12" s="14">
        <v>0.17998366264089799</v>
      </c>
      <c r="AH12" s="14">
        <v>0.18175075512695699</v>
      </c>
      <c r="AI12" s="14">
        <v>0.19610427036702799</v>
      </c>
      <c r="AJ12" s="14">
        <v>0.15430899633152101</v>
      </c>
      <c r="AK12" s="14">
        <v>0.19433596753403501</v>
      </c>
      <c r="AL12" s="14">
        <v>0.16168172425490099</v>
      </c>
      <c r="AM12" s="14">
        <v>0.17144098999537699</v>
      </c>
      <c r="AN12" s="14">
        <v>0.16993368178135301</v>
      </c>
      <c r="AO12" s="14">
        <v>0.24966641625545299</v>
      </c>
      <c r="AP12" s="14">
        <v>0.122165141783583</v>
      </c>
      <c r="AQ12" s="14">
        <v>0.27574210327134102</v>
      </c>
      <c r="AR12" s="14">
        <v>0.178800195144175</v>
      </c>
      <c r="AS12" s="14">
        <v>0.28354350283186203</v>
      </c>
      <c r="AT12" s="14">
        <v>0.21632933998399001</v>
      </c>
      <c r="AU12" s="14">
        <v>0.22414613686131499</v>
      </c>
      <c r="AV12" s="14"/>
      <c r="AW12" s="14">
        <v>0.156847399754171</v>
      </c>
      <c r="AX12" s="14">
        <v>0.21365967447676601</v>
      </c>
      <c r="AY12" s="14"/>
      <c r="AZ12" s="14">
        <v>0.17634043620305401</v>
      </c>
      <c r="BA12" s="14">
        <v>0.18009574584663901</v>
      </c>
      <c r="BB12" s="14" t="s">
        <v>98</v>
      </c>
      <c r="BC12" s="14">
        <v>0.14101265059924301</v>
      </c>
      <c r="BD12" s="14">
        <v>0.212837949431923</v>
      </c>
      <c r="BE12" s="14">
        <v>0.18973484676067101</v>
      </c>
      <c r="BF12" s="14">
        <v>0.211678517164721</v>
      </c>
      <c r="BG12" s="14"/>
      <c r="BH12" s="14">
        <v>0.15206163108836501</v>
      </c>
      <c r="BI12" s="14">
        <v>0.19274545681137201</v>
      </c>
      <c r="BJ12" s="14">
        <v>0.17524677892092699</v>
      </c>
      <c r="BK12" s="14"/>
      <c r="BL12" s="14">
        <v>0.16759790621812101</v>
      </c>
      <c r="BM12" s="14">
        <v>0.17389940911843699</v>
      </c>
      <c r="BN12" s="14">
        <v>0.21397356603172599</v>
      </c>
      <c r="BO12" s="14">
        <v>0.107154732358308</v>
      </c>
      <c r="BP12" s="14">
        <v>0.175086075365747</v>
      </c>
      <c r="BQ12" s="14"/>
      <c r="BR12" s="14">
        <v>0.19776737662680599</v>
      </c>
      <c r="BS12" s="14">
        <v>0.196323690855875</v>
      </c>
      <c r="BT12" s="14">
        <v>0.267093651735898</v>
      </c>
    </row>
    <row r="13" spans="2:72" x14ac:dyDescent="0.25">
      <c r="B13" s="15" t="s">
        <v>270</v>
      </c>
      <c r="C13" s="20">
        <v>0.165088604569643</v>
      </c>
      <c r="D13" s="20">
        <v>0.116025626103664</v>
      </c>
      <c r="E13" s="20">
        <v>0.213121631620899</v>
      </c>
      <c r="F13" s="20"/>
      <c r="G13" s="20">
        <v>0.152632148782575</v>
      </c>
      <c r="H13" s="20">
        <v>0.16144923536042499</v>
      </c>
      <c r="I13" s="20">
        <v>0.18836466763277401</v>
      </c>
      <c r="J13" s="20">
        <v>0.19473056499739599</v>
      </c>
      <c r="K13" s="20">
        <v>0.127235659995034</v>
      </c>
      <c r="L13" s="20">
        <v>0.15876225479825401</v>
      </c>
      <c r="M13" s="20"/>
      <c r="N13" s="20">
        <v>8.77927909050355E-2</v>
      </c>
      <c r="O13" s="20">
        <v>0.160895533219095</v>
      </c>
      <c r="P13" s="20">
        <v>0.17168622873849301</v>
      </c>
      <c r="Q13" s="20">
        <v>0.24597147639782499</v>
      </c>
      <c r="R13" s="20"/>
      <c r="S13" s="20">
        <v>0.14237592997553</v>
      </c>
      <c r="T13" s="20">
        <v>0.13152447112070301</v>
      </c>
      <c r="U13" s="20">
        <v>0.14095742905532199</v>
      </c>
      <c r="V13" s="20">
        <v>0.172397519285476</v>
      </c>
      <c r="W13" s="20">
        <v>0.177624692337468</v>
      </c>
      <c r="X13" s="20">
        <v>0.18208362074152201</v>
      </c>
      <c r="Y13" s="20">
        <v>0.17312682976367799</v>
      </c>
      <c r="Z13" s="20">
        <v>0.20256901454311199</v>
      </c>
      <c r="AA13" s="20">
        <v>0.193581287213103</v>
      </c>
      <c r="AB13" s="20">
        <v>0.15940119033007699</v>
      </c>
      <c r="AC13" s="20">
        <v>0.22348335596434399</v>
      </c>
      <c r="AD13" s="20">
        <v>0.123488801807192</v>
      </c>
      <c r="AE13" s="20"/>
      <c r="AF13" s="20">
        <v>0.34704646133442502</v>
      </c>
      <c r="AG13" s="20">
        <v>0.24332430457794699</v>
      </c>
      <c r="AH13" s="20">
        <v>0.194672522577787</v>
      </c>
      <c r="AI13" s="20">
        <v>0.194299988501733</v>
      </c>
      <c r="AJ13" s="20">
        <v>0.20486625561691299</v>
      </c>
      <c r="AK13" s="20">
        <v>0.12531098309407199</v>
      </c>
      <c r="AL13" s="20">
        <v>0.133589414690542</v>
      </c>
      <c r="AM13" s="20">
        <v>0.13453055900469901</v>
      </c>
      <c r="AN13" s="20">
        <v>0.14223729227860199</v>
      </c>
      <c r="AO13" s="20">
        <v>0.117954724020791</v>
      </c>
      <c r="AP13" s="20">
        <v>0.135947028092785</v>
      </c>
      <c r="AQ13" s="20">
        <v>0.11553834512851099</v>
      </c>
      <c r="AR13" s="20">
        <v>0.103961492171138</v>
      </c>
      <c r="AS13" s="20">
        <v>6.4268530825068906E-2</v>
      </c>
      <c r="AT13" s="20">
        <v>8.2369674150946995E-2</v>
      </c>
      <c r="AU13" s="20">
        <v>9.7646708476273297E-2</v>
      </c>
      <c r="AV13" s="20"/>
      <c r="AW13" s="20">
        <v>0.166124638845462</v>
      </c>
      <c r="AX13" s="20">
        <v>0.16371845150459699</v>
      </c>
      <c r="AY13" s="20"/>
      <c r="AZ13" s="20">
        <v>0.148408620677875</v>
      </c>
      <c r="BA13" s="20">
        <v>0.15017867235530399</v>
      </c>
      <c r="BB13" s="20" t="s">
        <v>98</v>
      </c>
      <c r="BC13" s="20">
        <v>0.21023585136265399</v>
      </c>
      <c r="BD13" s="20">
        <v>0.15126518379147499</v>
      </c>
      <c r="BE13" s="20">
        <v>0.187022896551506</v>
      </c>
      <c r="BF13" s="20">
        <v>0.30465178362935702</v>
      </c>
      <c r="BG13" s="20"/>
      <c r="BH13" s="20">
        <v>0.13851325488536501</v>
      </c>
      <c r="BI13" s="20">
        <v>0.14516726720227099</v>
      </c>
      <c r="BJ13" s="20">
        <v>0.27146300754171498</v>
      </c>
      <c r="BK13" s="20"/>
      <c r="BL13" s="20">
        <v>0.11710485994709301</v>
      </c>
      <c r="BM13" s="20">
        <v>0.160231996956513</v>
      </c>
      <c r="BN13" s="20">
        <v>0.1028005241754</v>
      </c>
      <c r="BO13" s="20">
        <v>7.3216466013937997E-2</v>
      </c>
      <c r="BP13" s="20">
        <v>0.30051020516603799</v>
      </c>
      <c r="BQ13" s="20"/>
      <c r="BR13" s="20">
        <v>9.5683714738542994E-2</v>
      </c>
      <c r="BS13" s="20">
        <v>0.156184500951463</v>
      </c>
      <c r="BT13" s="20">
        <v>9.4387040906017003E-2</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BT19"/>
  <sheetViews>
    <sheetView showGridLines="0" topLeftCell="A3" workbookViewId="0">
      <pane xSplit="2" topLeftCell="C1" activePane="topRight" state="frozen"/>
      <selection pane="topRight" activeCell="C12" sqref="C12:C13"/>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277</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1030</v>
      </c>
      <c r="D7" s="10">
        <v>511</v>
      </c>
      <c r="E7" s="10">
        <v>514</v>
      </c>
      <c r="F7" s="10"/>
      <c r="G7" s="10">
        <v>157</v>
      </c>
      <c r="H7" s="10">
        <v>148</v>
      </c>
      <c r="I7" s="10">
        <v>181</v>
      </c>
      <c r="J7" s="10">
        <v>178</v>
      </c>
      <c r="K7" s="10">
        <v>142</v>
      </c>
      <c r="L7" s="10">
        <v>224</v>
      </c>
      <c r="M7" s="10"/>
      <c r="N7" s="10">
        <v>316</v>
      </c>
      <c r="O7" s="10">
        <v>307</v>
      </c>
      <c r="P7" s="10">
        <v>178</v>
      </c>
      <c r="Q7" s="10">
        <v>226</v>
      </c>
      <c r="R7" s="10"/>
      <c r="S7" s="10">
        <v>106</v>
      </c>
      <c r="T7" s="10">
        <v>161</v>
      </c>
      <c r="U7" s="10">
        <v>82</v>
      </c>
      <c r="V7" s="10">
        <v>100</v>
      </c>
      <c r="W7" s="10">
        <v>75</v>
      </c>
      <c r="X7" s="10">
        <v>88</v>
      </c>
      <c r="Y7" s="10">
        <v>92</v>
      </c>
      <c r="Z7" s="10">
        <v>49</v>
      </c>
      <c r="AA7" s="10">
        <v>130</v>
      </c>
      <c r="AB7" s="10">
        <v>84</v>
      </c>
      <c r="AC7" s="10">
        <v>50</v>
      </c>
      <c r="AD7" s="10">
        <v>13</v>
      </c>
      <c r="AE7" s="10"/>
      <c r="AF7" s="10">
        <v>6</v>
      </c>
      <c r="AG7" s="10">
        <v>67</v>
      </c>
      <c r="AH7" s="10">
        <v>81</v>
      </c>
      <c r="AI7" s="10">
        <v>95</v>
      </c>
      <c r="AJ7" s="10">
        <v>103</v>
      </c>
      <c r="AK7" s="10">
        <v>105</v>
      </c>
      <c r="AL7" s="10">
        <v>74</v>
      </c>
      <c r="AM7" s="10">
        <v>72</v>
      </c>
      <c r="AN7" s="10">
        <v>67</v>
      </c>
      <c r="AO7" s="10">
        <v>47</v>
      </c>
      <c r="AP7" s="10">
        <v>85</v>
      </c>
      <c r="AQ7" s="10">
        <v>53</v>
      </c>
      <c r="AR7" s="10">
        <v>42</v>
      </c>
      <c r="AS7" s="10">
        <v>22</v>
      </c>
      <c r="AT7" s="10">
        <v>20</v>
      </c>
      <c r="AU7" s="10">
        <v>31</v>
      </c>
      <c r="AV7" s="10"/>
      <c r="AW7" s="10">
        <v>600</v>
      </c>
      <c r="AX7" s="10">
        <v>430</v>
      </c>
      <c r="AY7" s="10"/>
      <c r="AZ7" s="10">
        <v>373</v>
      </c>
      <c r="BA7" s="10">
        <v>293</v>
      </c>
      <c r="BB7" s="10" t="s">
        <v>97</v>
      </c>
      <c r="BC7" s="10">
        <v>54</v>
      </c>
      <c r="BD7" s="10">
        <v>91</v>
      </c>
      <c r="BE7" s="10">
        <v>191</v>
      </c>
      <c r="BF7" s="10">
        <v>20</v>
      </c>
      <c r="BG7" s="10"/>
      <c r="BH7" s="10">
        <v>367</v>
      </c>
      <c r="BI7" s="10">
        <v>450</v>
      </c>
      <c r="BJ7" s="10">
        <v>118</v>
      </c>
      <c r="BK7" s="10"/>
      <c r="BL7" s="10">
        <v>386</v>
      </c>
      <c r="BM7" s="10">
        <v>303</v>
      </c>
      <c r="BN7" s="10">
        <v>74</v>
      </c>
      <c r="BO7" s="10">
        <v>11</v>
      </c>
      <c r="BP7" s="10">
        <v>115</v>
      </c>
      <c r="BQ7" s="10"/>
      <c r="BR7" s="10">
        <v>209</v>
      </c>
      <c r="BS7" s="10">
        <v>415</v>
      </c>
      <c r="BT7" s="10">
        <v>65</v>
      </c>
    </row>
    <row r="8" spans="2:72" ht="30" customHeight="1" x14ac:dyDescent="0.25">
      <c r="B8" s="11" t="s">
        <v>19</v>
      </c>
      <c r="C8" s="11">
        <v>1015</v>
      </c>
      <c r="D8" s="11">
        <v>510</v>
      </c>
      <c r="E8" s="11">
        <v>501</v>
      </c>
      <c r="F8" s="11"/>
      <c r="G8" s="11">
        <v>146</v>
      </c>
      <c r="H8" s="11">
        <v>169</v>
      </c>
      <c r="I8" s="11">
        <v>175</v>
      </c>
      <c r="J8" s="11">
        <v>171</v>
      </c>
      <c r="K8" s="11">
        <v>137</v>
      </c>
      <c r="L8" s="11">
        <v>218</v>
      </c>
      <c r="M8" s="11"/>
      <c r="N8" s="11">
        <v>283</v>
      </c>
      <c r="O8" s="11">
        <v>273</v>
      </c>
      <c r="P8" s="11">
        <v>204</v>
      </c>
      <c r="Q8" s="11">
        <v>251</v>
      </c>
      <c r="R8" s="11"/>
      <c r="S8" s="11">
        <v>129</v>
      </c>
      <c r="T8" s="11">
        <v>147</v>
      </c>
      <c r="U8" s="11">
        <v>72</v>
      </c>
      <c r="V8" s="11">
        <v>97</v>
      </c>
      <c r="W8" s="11">
        <v>69</v>
      </c>
      <c r="X8" s="11">
        <v>91</v>
      </c>
      <c r="Y8" s="11">
        <v>84</v>
      </c>
      <c r="Z8" s="11">
        <v>47</v>
      </c>
      <c r="AA8" s="11">
        <v>118</v>
      </c>
      <c r="AB8" s="11">
        <v>93</v>
      </c>
      <c r="AC8" s="11">
        <v>51</v>
      </c>
      <c r="AD8" s="11">
        <v>18</v>
      </c>
      <c r="AE8" s="11"/>
      <c r="AF8" s="11">
        <v>6</v>
      </c>
      <c r="AG8" s="11">
        <v>69</v>
      </c>
      <c r="AH8" s="11">
        <v>80</v>
      </c>
      <c r="AI8" s="11">
        <v>93</v>
      </c>
      <c r="AJ8" s="11">
        <v>107</v>
      </c>
      <c r="AK8" s="11">
        <v>103</v>
      </c>
      <c r="AL8" s="11">
        <v>75</v>
      </c>
      <c r="AM8" s="11">
        <v>73</v>
      </c>
      <c r="AN8" s="11">
        <v>66</v>
      </c>
      <c r="AO8" s="11">
        <v>44</v>
      </c>
      <c r="AP8" s="11">
        <v>81</v>
      </c>
      <c r="AQ8" s="11">
        <v>50</v>
      </c>
      <c r="AR8" s="11">
        <v>40</v>
      </c>
      <c r="AS8" s="11">
        <v>21</v>
      </c>
      <c r="AT8" s="11">
        <v>19</v>
      </c>
      <c r="AU8" s="11">
        <v>30</v>
      </c>
      <c r="AV8" s="11"/>
      <c r="AW8" s="11">
        <v>589</v>
      </c>
      <c r="AX8" s="11">
        <v>427</v>
      </c>
      <c r="AY8" s="11"/>
      <c r="AZ8" s="11">
        <v>360</v>
      </c>
      <c r="BA8" s="11">
        <v>286</v>
      </c>
      <c r="BB8" s="11" t="s">
        <v>97</v>
      </c>
      <c r="BC8" s="11">
        <v>57</v>
      </c>
      <c r="BD8" s="11">
        <v>94</v>
      </c>
      <c r="BE8" s="11">
        <v>193</v>
      </c>
      <c r="BF8" s="11">
        <v>18</v>
      </c>
      <c r="BG8" s="11"/>
      <c r="BH8" s="11">
        <v>366</v>
      </c>
      <c r="BI8" s="11">
        <v>438</v>
      </c>
      <c r="BJ8" s="11">
        <v>122</v>
      </c>
      <c r="BK8" s="11"/>
      <c r="BL8" s="11">
        <v>367</v>
      </c>
      <c r="BM8" s="11">
        <v>302</v>
      </c>
      <c r="BN8" s="11">
        <v>70</v>
      </c>
      <c r="BO8" s="11">
        <v>12</v>
      </c>
      <c r="BP8" s="11">
        <v>120</v>
      </c>
      <c r="BQ8" s="11"/>
      <c r="BR8" s="11">
        <v>201</v>
      </c>
      <c r="BS8" s="11">
        <v>411</v>
      </c>
      <c r="BT8" s="11">
        <v>61</v>
      </c>
    </row>
    <row r="9" spans="2:72" ht="30" x14ac:dyDescent="0.25">
      <c r="B9" s="15" t="s">
        <v>272</v>
      </c>
      <c r="C9" s="14">
        <v>0.19197697857513199</v>
      </c>
      <c r="D9" s="14">
        <v>0.222160727547143</v>
      </c>
      <c r="E9" s="14">
        <v>0.16098315601038199</v>
      </c>
      <c r="F9" s="14"/>
      <c r="G9" s="14">
        <v>0.25913363581644999</v>
      </c>
      <c r="H9" s="14">
        <v>0.16962641684426</v>
      </c>
      <c r="I9" s="14">
        <v>0.20206934112672001</v>
      </c>
      <c r="J9" s="14">
        <v>0.21171937675835401</v>
      </c>
      <c r="K9" s="14">
        <v>0.19464646747592901</v>
      </c>
      <c r="L9" s="14">
        <v>0.13907677046523401</v>
      </c>
      <c r="M9" s="14"/>
      <c r="N9" s="14">
        <v>0.249399811164598</v>
      </c>
      <c r="O9" s="14">
        <v>0.19189495482658001</v>
      </c>
      <c r="P9" s="14">
        <v>0.15078694755372499</v>
      </c>
      <c r="Q9" s="14">
        <v>0.163050902491399</v>
      </c>
      <c r="R9" s="14"/>
      <c r="S9" s="14">
        <v>0.25676745431807602</v>
      </c>
      <c r="T9" s="14">
        <v>0.173086756365603</v>
      </c>
      <c r="U9" s="14">
        <v>0.201919894055863</v>
      </c>
      <c r="V9" s="14">
        <v>0.205906649972909</v>
      </c>
      <c r="W9" s="14">
        <v>0.201902274803341</v>
      </c>
      <c r="X9" s="14">
        <v>0.13843083491085201</v>
      </c>
      <c r="Y9" s="14">
        <v>0.216645076714786</v>
      </c>
      <c r="Z9" s="14">
        <v>0.165821619561593</v>
      </c>
      <c r="AA9" s="14">
        <v>0.19100115768925899</v>
      </c>
      <c r="AB9" s="14">
        <v>0.16790710470946599</v>
      </c>
      <c r="AC9" s="14">
        <v>0.10608569082509001</v>
      </c>
      <c r="AD9" s="14">
        <v>0.32419796223862801</v>
      </c>
      <c r="AE9" s="14"/>
      <c r="AF9" s="14">
        <v>0</v>
      </c>
      <c r="AG9" s="14">
        <v>0.20764175773197299</v>
      </c>
      <c r="AH9" s="14">
        <v>0.14265324951147201</v>
      </c>
      <c r="AI9" s="14">
        <v>0.17469827353405801</v>
      </c>
      <c r="AJ9" s="14">
        <v>0.137819237805971</v>
      </c>
      <c r="AK9" s="14">
        <v>0.107679933464949</v>
      </c>
      <c r="AL9" s="14">
        <v>0.28705578618626298</v>
      </c>
      <c r="AM9" s="14">
        <v>0.26004875356394902</v>
      </c>
      <c r="AN9" s="14">
        <v>0.21523370726632701</v>
      </c>
      <c r="AO9" s="14">
        <v>0.146259699254911</v>
      </c>
      <c r="AP9" s="14">
        <v>0.21699719779511001</v>
      </c>
      <c r="AQ9" s="14">
        <v>0.19302135024894801</v>
      </c>
      <c r="AR9" s="14">
        <v>0.18321853928901</v>
      </c>
      <c r="AS9" s="14">
        <v>0.32776289069186298</v>
      </c>
      <c r="AT9" s="14">
        <v>0.29732289189028199</v>
      </c>
      <c r="AU9" s="14">
        <v>0.34639665209737303</v>
      </c>
      <c r="AV9" s="14"/>
      <c r="AW9" s="14">
        <v>0.186804061501363</v>
      </c>
      <c r="AX9" s="14">
        <v>0.19911501561756401</v>
      </c>
      <c r="AY9" s="14"/>
      <c r="AZ9" s="14">
        <v>0.15531201457944399</v>
      </c>
      <c r="BA9" s="14">
        <v>0.22881223758341299</v>
      </c>
      <c r="BB9" s="14" t="s">
        <v>98</v>
      </c>
      <c r="BC9" s="14">
        <v>0.13785633617675799</v>
      </c>
      <c r="BD9" s="14">
        <v>0.16606808719892099</v>
      </c>
      <c r="BE9" s="14">
        <v>0.23773820754305799</v>
      </c>
      <c r="BF9" s="14">
        <v>0.23766824675009701</v>
      </c>
      <c r="BG9" s="14"/>
      <c r="BH9" s="14">
        <v>0.14637274696740199</v>
      </c>
      <c r="BI9" s="14">
        <v>0.22083956646956401</v>
      </c>
      <c r="BJ9" s="14">
        <v>0.195364569335714</v>
      </c>
      <c r="BK9" s="14"/>
      <c r="BL9" s="14">
        <v>0.18595532553895899</v>
      </c>
      <c r="BM9" s="14">
        <v>0.225699503996873</v>
      </c>
      <c r="BN9" s="14">
        <v>0.15802538164850799</v>
      </c>
      <c r="BO9" s="14">
        <v>0.16887390323625701</v>
      </c>
      <c r="BP9" s="14">
        <v>0.175860296586209</v>
      </c>
      <c r="BQ9" s="14"/>
      <c r="BR9" s="14">
        <v>0.19273497304928799</v>
      </c>
      <c r="BS9" s="14">
        <v>0.22224076532456399</v>
      </c>
      <c r="BT9" s="14">
        <v>0.22174755478368899</v>
      </c>
    </row>
    <row r="10" spans="2:72" ht="30" x14ac:dyDescent="0.25">
      <c r="B10" s="15" t="s">
        <v>273</v>
      </c>
      <c r="C10" s="14">
        <v>0.36786611811902398</v>
      </c>
      <c r="D10" s="14">
        <v>0.34836903945918002</v>
      </c>
      <c r="E10" s="14">
        <v>0.38817052210818798</v>
      </c>
      <c r="F10" s="14"/>
      <c r="G10" s="14">
        <v>0.32009350153676902</v>
      </c>
      <c r="H10" s="14">
        <v>0.39271283550088099</v>
      </c>
      <c r="I10" s="14">
        <v>0.42715429168973801</v>
      </c>
      <c r="J10" s="14">
        <v>0.37006425860068898</v>
      </c>
      <c r="K10" s="14">
        <v>0.32357634647216499</v>
      </c>
      <c r="L10" s="14">
        <v>0.35920453974670602</v>
      </c>
      <c r="M10" s="14"/>
      <c r="N10" s="14">
        <v>0.428479479080626</v>
      </c>
      <c r="O10" s="14">
        <v>0.38876904657016598</v>
      </c>
      <c r="P10" s="14">
        <v>0.30084421134783101</v>
      </c>
      <c r="Q10" s="14">
        <v>0.33562082037531998</v>
      </c>
      <c r="R10" s="14"/>
      <c r="S10" s="14">
        <v>0.39542647020121402</v>
      </c>
      <c r="T10" s="14">
        <v>0.36549763059132401</v>
      </c>
      <c r="U10" s="14">
        <v>0.33741149646658902</v>
      </c>
      <c r="V10" s="14">
        <v>0.35790523273666802</v>
      </c>
      <c r="W10" s="14">
        <v>0.38890761472722502</v>
      </c>
      <c r="X10" s="14">
        <v>0.369926557699643</v>
      </c>
      <c r="Y10" s="14">
        <v>0.34671162851975801</v>
      </c>
      <c r="Z10" s="14">
        <v>0.37503596826228203</v>
      </c>
      <c r="AA10" s="14">
        <v>0.343197162140778</v>
      </c>
      <c r="AB10" s="14">
        <v>0.33185484799911702</v>
      </c>
      <c r="AC10" s="14">
        <v>0.45393370214497197</v>
      </c>
      <c r="AD10" s="14">
        <v>0.45858027029426901</v>
      </c>
      <c r="AE10" s="14"/>
      <c r="AF10" s="14">
        <v>0.61649146603726102</v>
      </c>
      <c r="AG10" s="14">
        <v>0.27044603503714498</v>
      </c>
      <c r="AH10" s="14">
        <v>0.38207802472068197</v>
      </c>
      <c r="AI10" s="14">
        <v>0.34793640911840301</v>
      </c>
      <c r="AJ10" s="14">
        <v>0.25607291908599999</v>
      </c>
      <c r="AK10" s="14">
        <v>0.41408752142940802</v>
      </c>
      <c r="AL10" s="14">
        <v>0.38642326436602198</v>
      </c>
      <c r="AM10" s="14">
        <v>0.35040706047015402</v>
      </c>
      <c r="AN10" s="14">
        <v>0.36182927457682701</v>
      </c>
      <c r="AO10" s="14">
        <v>0.38166419736860502</v>
      </c>
      <c r="AP10" s="14">
        <v>0.42883684792250998</v>
      </c>
      <c r="AQ10" s="14">
        <v>0.51945052871046804</v>
      </c>
      <c r="AR10" s="14">
        <v>0.45925351735855002</v>
      </c>
      <c r="AS10" s="14">
        <v>0.26174373153624197</v>
      </c>
      <c r="AT10" s="14">
        <v>0.44245129573259501</v>
      </c>
      <c r="AU10" s="14">
        <v>0.323285519851847</v>
      </c>
      <c r="AV10" s="14"/>
      <c r="AW10" s="14">
        <v>0.37103754593515498</v>
      </c>
      <c r="AX10" s="14">
        <v>0.36348990854401803</v>
      </c>
      <c r="AY10" s="14"/>
      <c r="AZ10" s="14">
        <v>0.359434070349754</v>
      </c>
      <c r="BA10" s="14">
        <v>0.38141771335772001</v>
      </c>
      <c r="BB10" s="14" t="s">
        <v>98</v>
      </c>
      <c r="BC10" s="14">
        <v>0.44499307098399998</v>
      </c>
      <c r="BD10" s="14">
        <v>0.33614372123008102</v>
      </c>
      <c r="BE10" s="14">
        <v>0.34002530070854498</v>
      </c>
      <c r="BF10" s="14">
        <v>0.51069359146147897</v>
      </c>
      <c r="BG10" s="14"/>
      <c r="BH10" s="14">
        <v>0.32194193050923198</v>
      </c>
      <c r="BI10" s="14">
        <v>0.42719554409120503</v>
      </c>
      <c r="BJ10" s="14">
        <v>0.29787803259324203</v>
      </c>
      <c r="BK10" s="14"/>
      <c r="BL10" s="14">
        <v>0.35817134854293903</v>
      </c>
      <c r="BM10" s="14">
        <v>0.39242323073298702</v>
      </c>
      <c r="BN10" s="14">
        <v>0.359706591886024</v>
      </c>
      <c r="BO10" s="14">
        <v>0.42336033461731198</v>
      </c>
      <c r="BP10" s="14">
        <v>0.29797441569973099</v>
      </c>
      <c r="BQ10" s="14"/>
      <c r="BR10" s="14">
        <v>0.40963543745867798</v>
      </c>
      <c r="BS10" s="14">
        <v>0.389295390601127</v>
      </c>
      <c r="BT10" s="14">
        <v>0.35658114529242402</v>
      </c>
    </row>
    <row r="11" spans="2:72" ht="30" x14ac:dyDescent="0.25">
      <c r="B11" s="15" t="s">
        <v>274</v>
      </c>
      <c r="C11" s="14">
        <v>0.23282963824737701</v>
      </c>
      <c r="D11" s="14">
        <v>0.223976290660061</v>
      </c>
      <c r="E11" s="14">
        <v>0.241629941038667</v>
      </c>
      <c r="F11" s="14"/>
      <c r="G11" s="14">
        <v>0.26693154580857398</v>
      </c>
      <c r="H11" s="14">
        <v>0.25177567943429402</v>
      </c>
      <c r="I11" s="14">
        <v>0.20273366016897101</v>
      </c>
      <c r="J11" s="14">
        <v>0.17257579660321801</v>
      </c>
      <c r="K11" s="14">
        <v>0.28250345658993098</v>
      </c>
      <c r="L11" s="14">
        <v>0.23546451221749601</v>
      </c>
      <c r="M11" s="14"/>
      <c r="N11" s="14">
        <v>0.17846706801489001</v>
      </c>
      <c r="O11" s="14">
        <v>0.20636707870638399</v>
      </c>
      <c r="P11" s="14">
        <v>0.31244999899159898</v>
      </c>
      <c r="Q11" s="14">
        <v>0.256200034259495</v>
      </c>
      <c r="R11" s="14"/>
      <c r="S11" s="14">
        <v>0.155979166166929</v>
      </c>
      <c r="T11" s="14">
        <v>0.25913710852084598</v>
      </c>
      <c r="U11" s="14">
        <v>0.215563313279375</v>
      </c>
      <c r="V11" s="14">
        <v>0.23111411078222399</v>
      </c>
      <c r="W11" s="14">
        <v>0.219308889025701</v>
      </c>
      <c r="X11" s="14">
        <v>0.344951785642585</v>
      </c>
      <c r="Y11" s="14">
        <v>0.27674508112208901</v>
      </c>
      <c r="Z11" s="14">
        <v>0.272415646878505</v>
      </c>
      <c r="AA11" s="14">
        <v>0.23314543460479001</v>
      </c>
      <c r="AB11" s="14">
        <v>0.20691815189179799</v>
      </c>
      <c r="AC11" s="14">
        <v>0.166508960995911</v>
      </c>
      <c r="AD11" s="14">
        <v>0.144846897113144</v>
      </c>
      <c r="AE11" s="14"/>
      <c r="AF11" s="14">
        <v>0.184590848991316</v>
      </c>
      <c r="AG11" s="14">
        <v>0.28315482575347101</v>
      </c>
      <c r="AH11" s="14">
        <v>0.242539167074903</v>
      </c>
      <c r="AI11" s="14">
        <v>0.27695264588415802</v>
      </c>
      <c r="AJ11" s="14">
        <v>0.28801108220740201</v>
      </c>
      <c r="AK11" s="14">
        <v>0.27842560503562003</v>
      </c>
      <c r="AL11" s="14">
        <v>0.16724763590438699</v>
      </c>
      <c r="AM11" s="14">
        <v>0.18223679313558</v>
      </c>
      <c r="AN11" s="14">
        <v>0.21182748964231801</v>
      </c>
      <c r="AO11" s="14">
        <v>0.34958316625980101</v>
      </c>
      <c r="AP11" s="14">
        <v>0.201786086017511</v>
      </c>
      <c r="AQ11" s="14">
        <v>0.13909046523309501</v>
      </c>
      <c r="AR11" s="14">
        <v>0.148201412085499</v>
      </c>
      <c r="AS11" s="14">
        <v>0.194679515436259</v>
      </c>
      <c r="AT11" s="14">
        <v>0.16558090556882499</v>
      </c>
      <c r="AU11" s="14">
        <v>0.16205125883020299</v>
      </c>
      <c r="AV11" s="14"/>
      <c r="AW11" s="14">
        <v>0.237193919403001</v>
      </c>
      <c r="AX11" s="14">
        <v>0.226807426774007</v>
      </c>
      <c r="AY11" s="14"/>
      <c r="AZ11" s="14">
        <v>0.23194196009107201</v>
      </c>
      <c r="BA11" s="14">
        <v>0.20561818500596499</v>
      </c>
      <c r="BB11" s="14" t="s">
        <v>98</v>
      </c>
      <c r="BC11" s="14">
        <v>0.24805472688142099</v>
      </c>
      <c r="BD11" s="14">
        <v>0.30246458564279599</v>
      </c>
      <c r="BE11" s="14">
        <v>0.245774444616076</v>
      </c>
      <c r="BF11" s="14">
        <v>0.101848832821158</v>
      </c>
      <c r="BG11" s="14"/>
      <c r="BH11" s="14">
        <v>0.248896796569266</v>
      </c>
      <c r="BI11" s="14">
        <v>0.203497002247395</v>
      </c>
      <c r="BJ11" s="14">
        <v>0.29840321196719399</v>
      </c>
      <c r="BK11" s="14"/>
      <c r="BL11" s="14">
        <v>0.224989180517809</v>
      </c>
      <c r="BM11" s="14">
        <v>0.194548505421691</v>
      </c>
      <c r="BN11" s="14">
        <v>0.31188682013253699</v>
      </c>
      <c r="BO11" s="14">
        <v>0</v>
      </c>
      <c r="BP11" s="14">
        <v>0.31028777711238498</v>
      </c>
      <c r="BQ11" s="14"/>
      <c r="BR11" s="14">
        <v>0.19413148946195</v>
      </c>
      <c r="BS11" s="14">
        <v>0.21446129278985299</v>
      </c>
      <c r="BT11" s="14">
        <v>0.23082554153686699</v>
      </c>
    </row>
    <row r="12" spans="2:72" ht="30" x14ac:dyDescent="0.25">
      <c r="B12" s="15" t="s">
        <v>275</v>
      </c>
      <c r="C12" s="14">
        <v>7.9668535635698701E-2</v>
      </c>
      <c r="D12" s="14">
        <v>7.0408956099301201E-2</v>
      </c>
      <c r="E12" s="14">
        <v>8.78493241881977E-2</v>
      </c>
      <c r="F12" s="14"/>
      <c r="G12" s="14">
        <v>6.6979011330492902E-2</v>
      </c>
      <c r="H12" s="14">
        <v>9.16504427517634E-2</v>
      </c>
      <c r="I12" s="14">
        <v>5.4412910864122602E-2</v>
      </c>
      <c r="J12" s="14">
        <v>7.8313895618792304E-2</v>
      </c>
      <c r="K12" s="14">
        <v>4.9265576555012201E-2</v>
      </c>
      <c r="L12" s="14">
        <v>0.11924206493106999</v>
      </c>
      <c r="M12" s="14"/>
      <c r="N12" s="14">
        <v>7.4456529215759196E-2</v>
      </c>
      <c r="O12" s="14">
        <v>8.7464696557224206E-2</v>
      </c>
      <c r="P12" s="14">
        <v>9.8612918777879005E-2</v>
      </c>
      <c r="Q12" s="14">
        <v>6.2617436879477503E-2</v>
      </c>
      <c r="R12" s="14"/>
      <c r="S12" s="14">
        <v>5.12603470493804E-2</v>
      </c>
      <c r="T12" s="14">
        <v>9.3053981855448095E-2</v>
      </c>
      <c r="U12" s="14">
        <v>0.106271040598912</v>
      </c>
      <c r="V12" s="14">
        <v>4.8403487573191802E-2</v>
      </c>
      <c r="W12" s="14">
        <v>7.1236673022564104E-2</v>
      </c>
      <c r="X12" s="14">
        <v>5.4581434009033897E-2</v>
      </c>
      <c r="Y12" s="14">
        <v>7.3592936177091298E-2</v>
      </c>
      <c r="Z12" s="14">
        <v>6.1506039767707202E-2</v>
      </c>
      <c r="AA12" s="14">
        <v>0.129818080089945</v>
      </c>
      <c r="AB12" s="14">
        <v>0.136489822823431</v>
      </c>
      <c r="AC12" s="14">
        <v>0</v>
      </c>
      <c r="AD12" s="14">
        <v>7.2374870353958801E-2</v>
      </c>
      <c r="AE12" s="14"/>
      <c r="AF12" s="14">
        <v>0</v>
      </c>
      <c r="AG12" s="14">
        <v>5.6784101292271599E-2</v>
      </c>
      <c r="AH12" s="14">
        <v>6.1288263495623801E-2</v>
      </c>
      <c r="AI12" s="14">
        <v>4.3484481326725499E-2</v>
      </c>
      <c r="AJ12" s="14">
        <v>0.134483922339212</v>
      </c>
      <c r="AK12" s="14">
        <v>9.2227016475000895E-2</v>
      </c>
      <c r="AL12" s="14">
        <v>7.5832036459429097E-2</v>
      </c>
      <c r="AM12" s="14">
        <v>0.109206057412465</v>
      </c>
      <c r="AN12" s="14">
        <v>0.117881165678262</v>
      </c>
      <c r="AO12" s="14">
        <v>1.6814388927108199E-2</v>
      </c>
      <c r="AP12" s="14">
        <v>7.6237091480238203E-2</v>
      </c>
      <c r="AQ12" s="14">
        <v>7.5915743900120999E-2</v>
      </c>
      <c r="AR12" s="14">
        <v>7.1664015339697601E-2</v>
      </c>
      <c r="AS12" s="14">
        <v>0.108172055106956</v>
      </c>
      <c r="AT12" s="14">
        <v>5.5939418136903098E-2</v>
      </c>
      <c r="AU12" s="14">
        <v>6.1954631751017598E-2</v>
      </c>
      <c r="AV12" s="14"/>
      <c r="AW12" s="14">
        <v>8.3593576634246103E-2</v>
      </c>
      <c r="AX12" s="14">
        <v>7.4252425607032393E-2</v>
      </c>
      <c r="AY12" s="14"/>
      <c r="AZ12" s="14">
        <v>9.7540584556668794E-2</v>
      </c>
      <c r="BA12" s="14">
        <v>8.1404663574374994E-2</v>
      </c>
      <c r="BB12" s="14" t="s">
        <v>98</v>
      </c>
      <c r="BC12" s="14">
        <v>2.9087573966782101E-2</v>
      </c>
      <c r="BD12" s="14">
        <v>9.9601084647684607E-2</v>
      </c>
      <c r="BE12" s="14">
        <v>5.9330903354377601E-2</v>
      </c>
      <c r="BF12" s="14">
        <v>0</v>
      </c>
      <c r="BG12" s="14"/>
      <c r="BH12" s="14">
        <v>9.9962714242617504E-2</v>
      </c>
      <c r="BI12" s="14">
        <v>6.8801702254006697E-2</v>
      </c>
      <c r="BJ12" s="14">
        <v>6.9443803574945007E-2</v>
      </c>
      <c r="BK12" s="14"/>
      <c r="BL12" s="14">
        <v>9.7698320152276599E-2</v>
      </c>
      <c r="BM12" s="14">
        <v>6.1453516561411098E-2</v>
      </c>
      <c r="BN12" s="14">
        <v>5.6539820608621297E-2</v>
      </c>
      <c r="BO12" s="14">
        <v>6.1464806111542002E-2</v>
      </c>
      <c r="BP12" s="14">
        <v>8.9822390832666299E-2</v>
      </c>
      <c r="BQ12" s="14"/>
      <c r="BR12" s="14">
        <v>0.10172252566775999</v>
      </c>
      <c r="BS12" s="14">
        <v>6.51840854813594E-2</v>
      </c>
      <c r="BT12" s="14">
        <v>6.2820435008065695E-2</v>
      </c>
    </row>
    <row r="13" spans="2:72" ht="30" x14ac:dyDescent="0.25">
      <c r="B13" s="15" t="s">
        <v>276</v>
      </c>
      <c r="C13" s="14">
        <v>6.3911399651773004E-2</v>
      </c>
      <c r="D13" s="14">
        <v>8.2207369116696197E-2</v>
      </c>
      <c r="E13" s="14">
        <v>4.5922245380605499E-2</v>
      </c>
      <c r="F13" s="14"/>
      <c r="G13" s="14">
        <v>3.2122280614284703E-2</v>
      </c>
      <c r="H13" s="14">
        <v>1.8943750477032801E-2</v>
      </c>
      <c r="I13" s="14">
        <v>3.9316654301583397E-2</v>
      </c>
      <c r="J13" s="14">
        <v>8.8394032667677994E-2</v>
      </c>
      <c r="K13" s="14">
        <v>0.11198956647139099</v>
      </c>
      <c r="L13" s="14">
        <v>9.0373845040151807E-2</v>
      </c>
      <c r="M13" s="14"/>
      <c r="N13" s="14">
        <v>3.5485913312354699E-2</v>
      </c>
      <c r="O13" s="14">
        <v>6.0103918431183803E-2</v>
      </c>
      <c r="P13" s="14">
        <v>8.3008453652956504E-2</v>
      </c>
      <c r="Q13" s="14">
        <v>7.8260230527598701E-2</v>
      </c>
      <c r="R13" s="14"/>
      <c r="S13" s="14">
        <v>3.4111233114065498E-2</v>
      </c>
      <c r="T13" s="14">
        <v>5.8520266038073802E-2</v>
      </c>
      <c r="U13" s="14">
        <v>8.8415079375885094E-2</v>
      </c>
      <c r="V13" s="14">
        <v>5.6232311044350503E-2</v>
      </c>
      <c r="W13" s="14">
        <v>9.5227244032050601E-2</v>
      </c>
      <c r="X13" s="14">
        <v>8.1740649200584006E-2</v>
      </c>
      <c r="Y13" s="14">
        <v>4.3053123509122E-2</v>
      </c>
      <c r="Z13" s="14">
        <v>0</v>
      </c>
      <c r="AA13" s="14">
        <v>6.4100968628582E-2</v>
      </c>
      <c r="AB13" s="14">
        <v>0.11020886569958201</v>
      </c>
      <c r="AC13" s="14">
        <v>9.0756352262987394E-2</v>
      </c>
      <c r="AD13" s="14">
        <v>0</v>
      </c>
      <c r="AE13" s="14"/>
      <c r="AF13" s="14">
        <v>0</v>
      </c>
      <c r="AG13" s="14">
        <v>9.2425178378214706E-2</v>
      </c>
      <c r="AH13" s="14">
        <v>6.61938445115796E-2</v>
      </c>
      <c r="AI13" s="14">
        <v>6.4518877258264107E-2</v>
      </c>
      <c r="AJ13" s="14">
        <v>8.7479593685167903E-2</v>
      </c>
      <c r="AK13" s="14">
        <v>3.9394950820895697E-2</v>
      </c>
      <c r="AL13" s="14">
        <v>4.1589416962699001E-2</v>
      </c>
      <c r="AM13" s="14">
        <v>6.0676094983244E-2</v>
      </c>
      <c r="AN13" s="14">
        <v>5.8460280933233501E-2</v>
      </c>
      <c r="AO13" s="14">
        <v>0.10567854818957501</v>
      </c>
      <c r="AP13" s="14">
        <v>4.1618893116908501E-2</v>
      </c>
      <c r="AQ13" s="14">
        <v>5.71925776238651E-2</v>
      </c>
      <c r="AR13" s="14">
        <v>7.1863449142418295E-2</v>
      </c>
      <c r="AS13" s="14">
        <v>0.10764180722868</v>
      </c>
      <c r="AT13" s="14">
        <v>3.8705488671394402E-2</v>
      </c>
      <c r="AU13" s="14">
        <v>5.2585701047570897E-2</v>
      </c>
      <c r="AV13" s="14"/>
      <c r="AW13" s="14">
        <v>6.5642593569011004E-2</v>
      </c>
      <c r="AX13" s="14">
        <v>6.1522549002776199E-2</v>
      </c>
      <c r="AY13" s="14"/>
      <c r="AZ13" s="14">
        <v>9.6419816004822204E-2</v>
      </c>
      <c r="BA13" s="14">
        <v>4.0918367452821097E-2</v>
      </c>
      <c r="BB13" s="14" t="s">
        <v>98</v>
      </c>
      <c r="BC13" s="14">
        <v>8.1603419249355796E-2</v>
      </c>
      <c r="BD13" s="14">
        <v>3.0263393274865099E-2</v>
      </c>
      <c r="BE13" s="14">
        <v>3.87507185804171E-2</v>
      </c>
      <c r="BF13" s="14">
        <v>0.14978932896726699</v>
      </c>
      <c r="BG13" s="14"/>
      <c r="BH13" s="14">
        <v>0.124244580719056</v>
      </c>
      <c r="BI13" s="14">
        <v>2.1429880858216999E-2</v>
      </c>
      <c r="BJ13" s="14">
        <v>5.2450937162035298E-2</v>
      </c>
      <c r="BK13" s="14"/>
      <c r="BL13" s="14">
        <v>9.5683508043071894E-2</v>
      </c>
      <c r="BM13" s="14">
        <v>4.13275540907466E-2</v>
      </c>
      <c r="BN13" s="14">
        <v>1.0390497992815601E-2</v>
      </c>
      <c r="BO13" s="14">
        <v>0.174177024334873</v>
      </c>
      <c r="BP13" s="14">
        <v>6.2271207043634001E-2</v>
      </c>
      <c r="BQ13" s="14"/>
      <c r="BR13" s="14">
        <v>8.4933885697819705E-2</v>
      </c>
      <c r="BS13" s="14">
        <v>3.97273384414078E-2</v>
      </c>
      <c r="BT13" s="14">
        <v>4.7960542936079598E-2</v>
      </c>
    </row>
    <row r="14" spans="2:72" x14ac:dyDescent="0.25">
      <c r="B14" s="15" t="s">
        <v>117</v>
      </c>
      <c r="C14" s="20">
        <v>6.3747329770995703E-2</v>
      </c>
      <c r="D14" s="20">
        <v>5.2877617117618798E-2</v>
      </c>
      <c r="E14" s="20">
        <v>7.5444811273959994E-2</v>
      </c>
      <c r="F14" s="20"/>
      <c r="G14" s="20">
        <v>5.4740024893428399E-2</v>
      </c>
      <c r="H14" s="20">
        <v>7.5290874991769396E-2</v>
      </c>
      <c r="I14" s="20">
        <v>7.4313141848865005E-2</v>
      </c>
      <c r="J14" s="20">
        <v>7.8932639751269296E-2</v>
      </c>
      <c r="K14" s="20">
        <v>3.8018586435572398E-2</v>
      </c>
      <c r="L14" s="20">
        <v>5.6638267599341999E-2</v>
      </c>
      <c r="M14" s="20"/>
      <c r="N14" s="20">
        <v>3.3711199211771903E-2</v>
      </c>
      <c r="O14" s="20">
        <v>6.5400304908462201E-2</v>
      </c>
      <c r="P14" s="20">
        <v>5.4297469676008597E-2</v>
      </c>
      <c r="Q14" s="20">
        <v>0.104250575466709</v>
      </c>
      <c r="R14" s="20"/>
      <c r="S14" s="20">
        <v>0.106455329150334</v>
      </c>
      <c r="T14" s="20">
        <v>5.0704256628704598E-2</v>
      </c>
      <c r="U14" s="20">
        <v>5.0419176223376098E-2</v>
      </c>
      <c r="V14" s="20">
        <v>0.10043820789065699</v>
      </c>
      <c r="W14" s="20">
        <v>2.3417304389118699E-2</v>
      </c>
      <c r="X14" s="20">
        <v>1.0368738537302901E-2</v>
      </c>
      <c r="Y14" s="20">
        <v>4.3252153957154302E-2</v>
      </c>
      <c r="Z14" s="20">
        <v>0.12522072552991301</v>
      </c>
      <c r="AA14" s="20">
        <v>3.8737196846646303E-2</v>
      </c>
      <c r="AB14" s="20">
        <v>4.6621206876606099E-2</v>
      </c>
      <c r="AC14" s="20">
        <v>0.18271529377104001</v>
      </c>
      <c r="AD14" s="20">
        <v>0</v>
      </c>
      <c r="AE14" s="20"/>
      <c r="AF14" s="20">
        <v>0.19891768497142401</v>
      </c>
      <c r="AG14" s="20">
        <v>8.9548101806925004E-2</v>
      </c>
      <c r="AH14" s="20">
        <v>0.105247450685739</v>
      </c>
      <c r="AI14" s="20">
        <v>9.2409312878390701E-2</v>
      </c>
      <c r="AJ14" s="20">
        <v>9.6133244876247095E-2</v>
      </c>
      <c r="AK14" s="20">
        <v>6.8184972774125996E-2</v>
      </c>
      <c r="AL14" s="20">
        <v>4.1851860121199798E-2</v>
      </c>
      <c r="AM14" s="20">
        <v>3.7425240434607897E-2</v>
      </c>
      <c r="AN14" s="20">
        <v>3.4768081903032898E-2</v>
      </c>
      <c r="AO14" s="20">
        <v>0</v>
      </c>
      <c r="AP14" s="20">
        <v>3.4523883667722903E-2</v>
      </c>
      <c r="AQ14" s="20">
        <v>1.53293342835024E-2</v>
      </c>
      <c r="AR14" s="20">
        <v>6.5799066784825E-2</v>
      </c>
      <c r="AS14" s="20">
        <v>0</v>
      </c>
      <c r="AT14" s="20">
        <v>0</v>
      </c>
      <c r="AU14" s="20">
        <v>5.3726236421988198E-2</v>
      </c>
      <c r="AV14" s="20"/>
      <c r="AW14" s="20">
        <v>5.5728302957223697E-2</v>
      </c>
      <c r="AX14" s="20">
        <v>7.4812674454602296E-2</v>
      </c>
      <c r="AY14" s="20"/>
      <c r="AZ14" s="20">
        <v>5.9351554418237799E-2</v>
      </c>
      <c r="BA14" s="20">
        <v>6.1828833025705701E-2</v>
      </c>
      <c r="BB14" s="20" t="s">
        <v>98</v>
      </c>
      <c r="BC14" s="20">
        <v>5.84048727416831E-2</v>
      </c>
      <c r="BD14" s="20">
        <v>6.5459128005652095E-2</v>
      </c>
      <c r="BE14" s="20">
        <v>7.8380425197525194E-2</v>
      </c>
      <c r="BF14" s="20">
        <v>0</v>
      </c>
      <c r="BG14" s="20"/>
      <c r="BH14" s="20">
        <v>5.8581230992425903E-2</v>
      </c>
      <c r="BI14" s="20">
        <v>5.8236304079612403E-2</v>
      </c>
      <c r="BJ14" s="20">
        <v>8.6459445366869794E-2</v>
      </c>
      <c r="BK14" s="20"/>
      <c r="BL14" s="20">
        <v>3.7502317204944201E-2</v>
      </c>
      <c r="BM14" s="20">
        <v>8.4547689196291395E-2</v>
      </c>
      <c r="BN14" s="20">
        <v>0.103450887731494</v>
      </c>
      <c r="BO14" s="20">
        <v>0.172123931700017</v>
      </c>
      <c r="BP14" s="20">
        <v>6.3783912725373801E-2</v>
      </c>
      <c r="BQ14" s="20"/>
      <c r="BR14" s="20">
        <v>1.6841688664505E-2</v>
      </c>
      <c r="BS14" s="20">
        <v>6.9091127361688806E-2</v>
      </c>
      <c r="BT14" s="20">
        <v>8.0064780442875502E-2</v>
      </c>
    </row>
    <row r="15" spans="2:72" x14ac:dyDescent="0.25">
      <c r="B15" s="16" t="s">
        <v>261</v>
      </c>
    </row>
    <row r="16" spans="2:72" x14ac:dyDescent="0.25">
      <c r="B16" t="s">
        <v>94</v>
      </c>
    </row>
    <row r="17" spans="2:2" x14ac:dyDescent="0.25">
      <c r="B17" t="s">
        <v>95</v>
      </c>
    </row>
    <row r="19" spans="2:2" x14ac:dyDescent="0.25">
      <c r="B19"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BT19"/>
  <sheetViews>
    <sheetView showGridLines="0" topLeftCell="A3" workbookViewId="0">
      <pane xSplit="2" topLeftCell="C1" activePane="topRight" state="frozen"/>
      <selection pane="topRight" activeCell="C12" sqref="C12:C13"/>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278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973</v>
      </c>
      <c r="D7" s="10">
        <v>465</v>
      </c>
      <c r="E7" s="10">
        <v>506</v>
      </c>
      <c r="F7" s="10"/>
      <c r="G7" s="10">
        <v>138</v>
      </c>
      <c r="H7" s="10">
        <v>143</v>
      </c>
      <c r="I7" s="10">
        <v>173</v>
      </c>
      <c r="J7" s="10">
        <v>172</v>
      </c>
      <c r="K7" s="10">
        <v>147</v>
      </c>
      <c r="L7" s="10">
        <v>200</v>
      </c>
      <c r="M7" s="10"/>
      <c r="N7" s="10">
        <v>285</v>
      </c>
      <c r="O7" s="10">
        <v>271</v>
      </c>
      <c r="P7" s="10">
        <v>196</v>
      </c>
      <c r="Q7" s="10">
        <v>216</v>
      </c>
      <c r="R7" s="10"/>
      <c r="S7" s="10">
        <v>119</v>
      </c>
      <c r="T7" s="10">
        <v>128</v>
      </c>
      <c r="U7" s="10">
        <v>96</v>
      </c>
      <c r="V7" s="10">
        <v>86</v>
      </c>
      <c r="W7" s="10">
        <v>74</v>
      </c>
      <c r="X7" s="10">
        <v>83</v>
      </c>
      <c r="Y7" s="10">
        <v>85</v>
      </c>
      <c r="Z7" s="10">
        <v>37</v>
      </c>
      <c r="AA7" s="10">
        <v>113</v>
      </c>
      <c r="AB7" s="10">
        <v>76</v>
      </c>
      <c r="AC7" s="10">
        <v>48</v>
      </c>
      <c r="AD7" s="10">
        <v>28</v>
      </c>
      <c r="AE7" s="10"/>
      <c r="AF7" s="10">
        <v>11</v>
      </c>
      <c r="AG7" s="10">
        <v>69</v>
      </c>
      <c r="AH7" s="10">
        <v>77</v>
      </c>
      <c r="AI7" s="10">
        <v>89</v>
      </c>
      <c r="AJ7" s="10">
        <v>91</v>
      </c>
      <c r="AK7" s="10">
        <v>90</v>
      </c>
      <c r="AL7" s="10">
        <v>89</v>
      </c>
      <c r="AM7" s="10">
        <v>66</v>
      </c>
      <c r="AN7" s="10">
        <v>69</v>
      </c>
      <c r="AO7" s="10">
        <v>51</v>
      </c>
      <c r="AP7" s="10">
        <v>67</v>
      </c>
      <c r="AQ7" s="10">
        <v>59</v>
      </c>
      <c r="AR7" s="10">
        <v>31</v>
      </c>
      <c r="AS7" s="10">
        <v>19</v>
      </c>
      <c r="AT7" s="10">
        <v>23</v>
      </c>
      <c r="AU7" s="10">
        <v>30</v>
      </c>
      <c r="AV7" s="10"/>
      <c r="AW7" s="10">
        <v>543</v>
      </c>
      <c r="AX7" s="10">
        <v>430</v>
      </c>
      <c r="AY7" s="10"/>
      <c r="AZ7" s="10">
        <v>341</v>
      </c>
      <c r="BA7" s="10">
        <v>272</v>
      </c>
      <c r="BB7" s="10" t="s">
        <v>97</v>
      </c>
      <c r="BC7" s="10">
        <v>64</v>
      </c>
      <c r="BD7" s="10">
        <v>80</v>
      </c>
      <c r="BE7" s="10">
        <v>181</v>
      </c>
      <c r="BF7" s="10">
        <v>25</v>
      </c>
      <c r="BG7" s="10"/>
      <c r="BH7" s="10">
        <v>371</v>
      </c>
      <c r="BI7" s="10">
        <v>425</v>
      </c>
      <c r="BJ7" s="10">
        <v>98</v>
      </c>
      <c r="BK7" s="10"/>
      <c r="BL7" s="10">
        <v>330</v>
      </c>
      <c r="BM7" s="10">
        <v>321</v>
      </c>
      <c r="BN7" s="10">
        <v>74</v>
      </c>
      <c r="BO7" s="10">
        <v>14</v>
      </c>
      <c r="BP7" s="10">
        <v>105</v>
      </c>
      <c r="BQ7" s="10"/>
      <c r="BR7" s="10">
        <v>175</v>
      </c>
      <c r="BS7" s="10">
        <v>429</v>
      </c>
      <c r="BT7" s="10">
        <v>63</v>
      </c>
    </row>
    <row r="8" spans="2:72" ht="30" customHeight="1" x14ac:dyDescent="0.25">
      <c r="B8" s="11" t="s">
        <v>19</v>
      </c>
      <c r="C8" s="11">
        <v>988</v>
      </c>
      <c r="D8" s="11">
        <v>477</v>
      </c>
      <c r="E8" s="11">
        <v>508</v>
      </c>
      <c r="F8" s="11"/>
      <c r="G8" s="11">
        <v>135</v>
      </c>
      <c r="H8" s="11">
        <v>171</v>
      </c>
      <c r="I8" s="11">
        <v>167</v>
      </c>
      <c r="J8" s="11">
        <v>169</v>
      </c>
      <c r="K8" s="11">
        <v>144</v>
      </c>
      <c r="L8" s="11">
        <v>201</v>
      </c>
      <c r="M8" s="11"/>
      <c r="N8" s="11">
        <v>256</v>
      </c>
      <c r="O8" s="11">
        <v>245</v>
      </c>
      <c r="P8" s="11">
        <v>235</v>
      </c>
      <c r="Q8" s="11">
        <v>247</v>
      </c>
      <c r="R8" s="11"/>
      <c r="S8" s="11">
        <v>152</v>
      </c>
      <c r="T8" s="11">
        <v>114</v>
      </c>
      <c r="U8" s="11">
        <v>88</v>
      </c>
      <c r="V8" s="11">
        <v>84</v>
      </c>
      <c r="W8" s="11">
        <v>71</v>
      </c>
      <c r="X8" s="11">
        <v>89</v>
      </c>
      <c r="Y8" s="11">
        <v>76</v>
      </c>
      <c r="Z8" s="11">
        <v>33</v>
      </c>
      <c r="AA8" s="11">
        <v>102</v>
      </c>
      <c r="AB8" s="11">
        <v>87</v>
      </c>
      <c r="AC8" s="11">
        <v>49</v>
      </c>
      <c r="AD8" s="11">
        <v>42</v>
      </c>
      <c r="AE8" s="11"/>
      <c r="AF8" s="11">
        <v>10</v>
      </c>
      <c r="AG8" s="11">
        <v>70</v>
      </c>
      <c r="AH8" s="11">
        <v>83</v>
      </c>
      <c r="AI8" s="11">
        <v>93</v>
      </c>
      <c r="AJ8" s="11">
        <v>92</v>
      </c>
      <c r="AK8" s="11">
        <v>95</v>
      </c>
      <c r="AL8" s="11">
        <v>93</v>
      </c>
      <c r="AM8" s="11">
        <v>67</v>
      </c>
      <c r="AN8" s="11">
        <v>67</v>
      </c>
      <c r="AO8" s="11">
        <v>51</v>
      </c>
      <c r="AP8" s="11">
        <v>66</v>
      </c>
      <c r="AQ8" s="11">
        <v>58</v>
      </c>
      <c r="AR8" s="11">
        <v>30</v>
      </c>
      <c r="AS8" s="11">
        <v>18</v>
      </c>
      <c r="AT8" s="11">
        <v>24</v>
      </c>
      <c r="AU8" s="11">
        <v>27</v>
      </c>
      <c r="AV8" s="11"/>
      <c r="AW8" s="11">
        <v>551</v>
      </c>
      <c r="AX8" s="11">
        <v>436</v>
      </c>
      <c r="AY8" s="11"/>
      <c r="AZ8" s="11">
        <v>336</v>
      </c>
      <c r="BA8" s="11">
        <v>268</v>
      </c>
      <c r="BB8" s="11" t="s">
        <v>97</v>
      </c>
      <c r="BC8" s="11">
        <v>75</v>
      </c>
      <c r="BD8" s="11">
        <v>86</v>
      </c>
      <c r="BE8" s="11">
        <v>185</v>
      </c>
      <c r="BF8" s="11">
        <v>28</v>
      </c>
      <c r="BG8" s="11"/>
      <c r="BH8" s="11">
        <v>378</v>
      </c>
      <c r="BI8" s="11">
        <v>427</v>
      </c>
      <c r="BJ8" s="11">
        <v>104</v>
      </c>
      <c r="BK8" s="11"/>
      <c r="BL8" s="11">
        <v>322</v>
      </c>
      <c r="BM8" s="11">
        <v>327</v>
      </c>
      <c r="BN8" s="11">
        <v>74</v>
      </c>
      <c r="BO8" s="11">
        <v>14</v>
      </c>
      <c r="BP8" s="11">
        <v>110</v>
      </c>
      <c r="BQ8" s="11"/>
      <c r="BR8" s="11">
        <v>175</v>
      </c>
      <c r="BS8" s="11">
        <v>433</v>
      </c>
      <c r="BT8" s="11">
        <v>61</v>
      </c>
    </row>
    <row r="9" spans="2:72" ht="30" x14ac:dyDescent="0.25">
      <c r="B9" s="15" t="s">
        <v>272</v>
      </c>
      <c r="C9" s="14">
        <v>0.233189862828133</v>
      </c>
      <c r="D9" s="14">
        <v>0.230105291133818</v>
      </c>
      <c r="E9" s="14">
        <v>0.23701705102596601</v>
      </c>
      <c r="F9" s="14"/>
      <c r="G9" s="14">
        <v>0.22297498824533901</v>
      </c>
      <c r="H9" s="14">
        <v>0.222813181517202</v>
      </c>
      <c r="I9" s="14">
        <v>0.237909734550907</v>
      </c>
      <c r="J9" s="14">
        <v>0.22862373396153199</v>
      </c>
      <c r="K9" s="14">
        <v>0.23710878961232201</v>
      </c>
      <c r="L9" s="14">
        <v>0.246018998883965</v>
      </c>
      <c r="M9" s="14"/>
      <c r="N9" s="14">
        <v>0.31057151968553498</v>
      </c>
      <c r="O9" s="14">
        <v>0.197414076216993</v>
      </c>
      <c r="P9" s="14">
        <v>0.18158890467892799</v>
      </c>
      <c r="Q9" s="14">
        <v>0.24240296943798201</v>
      </c>
      <c r="R9" s="14"/>
      <c r="S9" s="14">
        <v>0.20068268828396199</v>
      </c>
      <c r="T9" s="14">
        <v>0.22773913804537099</v>
      </c>
      <c r="U9" s="14">
        <v>0.22631164323764699</v>
      </c>
      <c r="V9" s="14">
        <v>0.25331091176288401</v>
      </c>
      <c r="W9" s="14">
        <v>0.212092748213277</v>
      </c>
      <c r="X9" s="14">
        <v>0.20113271964538601</v>
      </c>
      <c r="Y9" s="14">
        <v>0.22038024925913099</v>
      </c>
      <c r="Z9" s="14">
        <v>0.20714040939422701</v>
      </c>
      <c r="AA9" s="14">
        <v>0.346975294226471</v>
      </c>
      <c r="AB9" s="14">
        <v>0.19703284609311</v>
      </c>
      <c r="AC9" s="14">
        <v>0.25352703210810601</v>
      </c>
      <c r="AD9" s="14">
        <v>0.26090696634729399</v>
      </c>
      <c r="AE9" s="14"/>
      <c r="AF9" s="14">
        <v>8.6774374673774093E-2</v>
      </c>
      <c r="AG9" s="14">
        <v>0.282923891649288</v>
      </c>
      <c r="AH9" s="14">
        <v>0.23295072626122501</v>
      </c>
      <c r="AI9" s="14">
        <v>0.26705323948458598</v>
      </c>
      <c r="AJ9" s="14">
        <v>0.20054256777659199</v>
      </c>
      <c r="AK9" s="14">
        <v>0.16675481379943599</v>
      </c>
      <c r="AL9" s="14">
        <v>0.21910330394659899</v>
      </c>
      <c r="AM9" s="14">
        <v>0.28233848722476101</v>
      </c>
      <c r="AN9" s="14">
        <v>0.19234284335909299</v>
      </c>
      <c r="AO9" s="14">
        <v>0.273878705379625</v>
      </c>
      <c r="AP9" s="14">
        <v>0.28057543322379402</v>
      </c>
      <c r="AQ9" s="14">
        <v>0.239282173803367</v>
      </c>
      <c r="AR9" s="14">
        <v>0.234525461310294</v>
      </c>
      <c r="AS9" s="14">
        <v>0.28670704424833898</v>
      </c>
      <c r="AT9" s="14">
        <v>0.469596544118562</v>
      </c>
      <c r="AU9" s="14">
        <v>0.24467825315491701</v>
      </c>
      <c r="AV9" s="14"/>
      <c r="AW9" s="14">
        <v>0.230129107618813</v>
      </c>
      <c r="AX9" s="14">
        <v>0.23705805058789101</v>
      </c>
      <c r="AY9" s="14"/>
      <c r="AZ9" s="14">
        <v>0.25876614762838401</v>
      </c>
      <c r="BA9" s="14">
        <v>0.21965765389501599</v>
      </c>
      <c r="BB9" s="14" t="s">
        <v>98</v>
      </c>
      <c r="BC9" s="14">
        <v>0.20994385195329801</v>
      </c>
      <c r="BD9" s="14">
        <v>0.22597434124781099</v>
      </c>
      <c r="BE9" s="14">
        <v>0.23283112839368</v>
      </c>
      <c r="BF9" s="14">
        <v>0.12298257638393099</v>
      </c>
      <c r="BG9" s="14"/>
      <c r="BH9" s="14">
        <v>0.22594668714636401</v>
      </c>
      <c r="BI9" s="14">
        <v>0.25324363807963501</v>
      </c>
      <c r="BJ9" s="14">
        <v>0.21820620235877</v>
      </c>
      <c r="BK9" s="14"/>
      <c r="BL9" s="14">
        <v>0.205728271773782</v>
      </c>
      <c r="BM9" s="14">
        <v>0.26638259642794898</v>
      </c>
      <c r="BN9" s="14">
        <v>0.27847082595533601</v>
      </c>
      <c r="BO9" s="14">
        <v>0.11615893919925201</v>
      </c>
      <c r="BP9" s="14">
        <v>0.16432920001304699</v>
      </c>
      <c r="BQ9" s="14"/>
      <c r="BR9" s="14">
        <v>0.18232498600133701</v>
      </c>
      <c r="BS9" s="14">
        <v>0.26606346380294599</v>
      </c>
      <c r="BT9" s="14">
        <v>0.23588359744933801</v>
      </c>
    </row>
    <row r="10" spans="2:72" ht="30" x14ac:dyDescent="0.25">
      <c r="B10" s="15" t="s">
        <v>273</v>
      </c>
      <c r="C10" s="14">
        <v>0.37599120964591798</v>
      </c>
      <c r="D10" s="14">
        <v>0.37075339995673301</v>
      </c>
      <c r="E10" s="14">
        <v>0.38030437669288297</v>
      </c>
      <c r="F10" s="14"/>
      <c r="G10" s="14">
        <v>0.452642264708773</v>
      </c>
      <c r="H10" s="14">
        <v>0.42631117229684101</v>
      </c>
      <c r="I10" s="14">
        <v>0.39216504261083002</v>
      </c>
      <c r="J10" s="14">
        <v>0.32097002625363802</v>
      </c>
      <c r="K10" s="14">
        <v>0.32400374444115898</v>
      </c>
      <c r="L10" s="14">
        <v>0.35180189301537601</v>
      </c>
      <c r="M10" s="14"/>
      <c r="N10" s="14">
        <v>0.32456808006628801</v>
      </c>
      <c r="O10" s="14">
        <v>0.41103583884470501</v>
      </c>
      <c r="P10" s="14">
        <v>0.41218552501091998</v>
      </c>
      <c r="Q10" s="14">
        <v>0.35920414557415797</v>
      </c>
      <c r="R10" s="14"/>
      <c r="S10" s="14">
        <v>0.45924950132120501</v>
      </c>
      <c r="T10" s="14">
        <v>0.331220092757397</v>
      </c>
      <c r="U10" s="14">
        <v>0.38219287037531702</v>
      </c>
      <c r="V10" s="14">
        <v>0.34325204325421499</v>
      </c>
      <c r="W10" s="14">
        <v>0.40346757372272601</v>
      </c>
      <c r="X10" s="14">
        <v>0.37019180618827902</v>
      </c>
      <c r="Y10" s="14">
        <v>0.37922527010072798</v>
      </c>
      <c r="Z10" s="14">
        <v>0.40886953075746302</v>
      </c>
      <c r="AA10" s="14">
        <v>0.34588860740355198</v>
      </c>
      <c r="AB10" s="14">
        <v>0.38081950735758202</v>
      </c>
      <c r="AC10" s="14">
        <v>0.42493136301065498</v>
      </c>
      <c r="AD10" s="14">
        <v>0.188241096865647</v>
      </c>
      <c r="AE10" s="14"/>
      <c r="AF10" s="14">
        <v>0.55403598990851799</v>
      </c>
      <c r="AG10" s="14">
        <v>0.29273385181399397</v>
      </c>
      <c r="AH10" s="14">
        <v>0.318223637719796</v>
      </c>
      <c r="AI10" s="14">
        <v>0.43311015886371101</v>
      </c>
      <c r="AJ10" s="14">
        <v>0.34392549665294803</v>
      </c>
      <c r="AK10" s="14">
        <v>0.47019795639652801</v>
      </c>
      <c r="AL10" s="14">
        <v>0.32631866852605101</v>
      </c>
      <c r="AM10" s="14">
        <v>0.38966641710757</v>
      </c>
      <c r="AN10" s="14">
        <v>0.35973792548163602</v>
      </c>
      <c r="AO10" s="14">
        <v>0.33154662607938101</v>
      </c>
      <c r="AP10" s="14">
        <v>0.29186951944468398</v>
      </c>
      <c r="AQ10" s="14">
        <v>0.49423281919094503</v>
      </c>
      <c r="AR10" s="14">
        <v>0.29816138106822099</v>
      </c>
      <c r="AS10" s="14">
        <v>0.45607765752889601</v>
      </c>
      <c r="AT10" s="14">
        <v>0.298874023499685</v>
      </c>
      <c r="AU10" s="14">
        <v>0.51647725427514402</v>
      </c>
      <c r="AV10" s="14"/>
      <c r="AW10" s="14">
        <v>0.37306311515310198</v>
      </c>
      <c r="AX10" s="14">
        <v>0.379691740561307</v>
      </c>
      <c r="AY10" s="14"/>
      <c r="AZ10" s="14">
        <v>0.31980736855942199</v>
      </c>
      <c r="BA10" s="14">
        <v>0.44036523774779401</v>
      </c>
      <c r="BB10" s="14" t="s">
        <v>98</v>
      </c>
      <c r="BC10" s="14">
        <v>0.37926790750337702</v>
      </c>
      <c r="BD10" s="14">
        <v>0.33733886658840101</v>
      </c>
      <c r="BE10" s="14">
        <v>0.40274572448114898</v>
      </c>
      <c r="BF10" s="14">
        <v>0.40695291404040002</v>
      </c>
      <c r="BG10" s="14"/>
      <c r="BH10" s="14">
        <v>0.31950347797705703</v>
      </c>
      <c r="BI10" s="14">
        <v>0.42532553205953</v>
      </c>
      <c r="BJ10" s="14">
        <v>0.306768151666657</v>
      </c>
      <c r="BK10" s="14"/>
      <c r="BL10" s="14">
        <v>0.362745640119084</v>
      </c>
      <c r="BM10" s="14">
        <v>0.40090228090802599</v>
      </c>
      <c r="BN10" s="14">
        <v>0.40455055160099401</v>
      </c>
      <c r="BO10" s="14">
        <v>0.29293216889582202</v>
      </c>
      <c r="BP10" s="14">
        <v>0.364872528864983</v>
      </c>
      <c r="BQ10" s="14"/>
      <c r="BR10" s="14">
        <v>0.37376051410563699</v>
      </c>
      <c r="BS10" s="14">
        <v>0.39388119862239401</v>
      </c>
      <c r="BT10" s="14">
        <v>0.50069124273763799</v>
      </c>
    </row>
    <row r="11" spans="2:72" ht="30" x14ac:dyDescent="0.25">
      <c r="B11" s="15" t="s">
        <v>274</v>
      </c>
      <c r="C11" s="14">
        <v>0.218735440374452</v>
      </c>
      <c r="D11" s="14">
        <v>0.23457680441522299</v>
      </c>
      <c r="E11" s="14">
        <v>0.20473407624610801</v>
      </c>
      <c r="F11" s="14"/>
      <c r="G11" s="14">
        <v>0.20256077497954</v>
      </c>
      <c r="H11" s="14">
        <v>0.197536416383751</v>
      </c>
      <c r="I11" s="14">
        <v>0.18252617147039599</v>
      </c>
      <c r="J11" s="14">
        <v>0.24950998933978699</v>
      </c>
      <c r="K11" s="14">
        <v>0.25679400257861201</v>
      </c>
      <c r="L11" s="14">
        <v>0.224583429885825</v>
      </c>
      <c r="M11" s="14"/>
      <c r="N11" s="14">
        <v>0.211240382244194</v>
      </c>
      <c r="O11" s="14">
        <v>0.20385662914942301</v>
      </c>
      <c r="P11" s="14">
        <v>0.240691905128672</v>
      </c>
      <c r="Q11" s="14">
        <v>0.22084146139609101</v>
      </c>
      <c r="R11" s="14"/>
      <c r="S11" s="14">
        <v>0.229743894664281</v>
      </c>
      <c r="T11" s="14">
        <v>0.26929050840262297</v>
      </c>
      <c r="U11" s="14">
        <v>0.18776901904835999</v>
      </c>
      <c r="V11" s="14">
        <v>0.211725142947888</v>
      </c>
      <c r="W11" s="14">
        <v>0.232090881823933</v>
      </c>
      <c r="X11" s="14">
        <v>0.274635580574286</v>
      </c>
      <c r="Y11" s="14">
        <v>0.21447000926283999</v>
      </c>
      <c r="Z11" s="14">
        <v>0.175563096073169</v>
      </c>
      <c r="AA11" s="14">
        <v>0.14982891040721899</v>
      </c>
      <c r="AB11" s="14">
        <v>0.25237690756723202</v>
      </c>
      <c r="AC11" s="14">
        <v>5.7266591549049797E-2</v>
      </c>
      <c r="AD11" s="14">
        <v>0.30932783294827898</v>
      </c>
      <c r="AE11" s="14"/>
      <c r="AF11" s="14">
        <v>0.18928502607129</v>
      </c>
      <c r="AG11" s="14">
        <v>0.184354022258017</v>
      </c>
      <c r="AH11" s="14">
        <v>0.219781962339336</v>
      </c>
      <c r="AI11" s="14">
        <v>0.12591530306566301</v>
      </c>
      <c r="AJ11" s="14">
        <v>0.28405987248063103</v>
      </c>
      <c r="AK11" s="14">
        <v>0.213957224799528</v>
      </c>
      <c r="AL11" s="14">
        <v>0.26193700190255698</v>
      </c>
      <c r="AM11" s="14">
        <v>0.171906061702575</v>
      </c>
      <c r="AN11" s="14">
        <v>0.34874558900394698</v>
      </c>
      <c r="AO11" s="14">
        <v>0.26193070489245102</v>
      </c>
      <c r="AP11" s="14">
        <v>0.22010327854473999</v>
      </c>
      <c r="AQ11" s="14">
        <v>0.11447151568092701</v>
      </c>
      <c r="AR11" s="14">
        <v>0.28282254630164499</v>
      </c>
      <c r="AS11" s="14">
        <v>0.20714898577138099</v>
      </c>
      <c r="AT11" s="14">
        <v>0.19198597940596501</v>
      </c>
      <c r="AU11" s="14">
        <v>9.2821860127092398E-2</v>
      </c>
      <c r="AV11" s="14"/>
      <c r="AW11" s="14">
        <v>0.22865353984130499</v>
      </c>
      <c r="AX11" s="14">
        <v>0.20620092900911</v>
      </c>
      <c r="AY11" s="14"/>
      <c r="AZ11" s="14">
        <v>0.23791210248436401</v>
      </c>
      <c r="BA11" s="14">
        <v>0.20987807110444001</v>
      </c>
      <c r="BB11" s="14" t="s">
        <v>98</v>
      </c>
      <c r="BC11" s="14">
        <v>0.194595762962643</v>
      </c>
      <c r="BD11" s="14">
        <v>0.25826180124065101</v>
      </c>
      <c r="BE11" s="14">
        <v>0.184967315436146</v>
      </c>
      <c r="BF11" s="14">
        <v>0.261257493882392</v>
      </c>
      <c r="BG11" s="14"/>
      <c r="BH11" s="14">
        <v>0.25147288784917399</v>
      </c>
      <c r="BI11" s="14">
        <v>0.19076784713369599</v>
      </c>
      <c r="BJ11" s="14">
        <v>0.234429056173246</v>
      </c>
      <c r="BK11" s="14"/>
      <c r="BL11" s="14">
        <v>0.226297792579982</v>
      </c>
      <c r="BM11" s="14">
        <v>0.19217546207703201</v>
      </c>
      <c r="BN11" s="14">
        <v>0.13958423304923001</v>
      </c>
      <c r="BO11" s="14">
        <v>0.21737776538794301</v>
      </c>
      <c r="BP11" s="14">
        <v>0.26317475844752802</v>
      </c>
      <c r="BQ11" s="14"/>
      <c r="BR11" s="14">
        <v>0.248631201998742</v>
      </c>
      <c r="BS11" s="14">
        <v>0.191354527699131</v>
      </c>
      <c r="BT11" s="14">
        <v>0.15440116406468299</v>
      </c>
    </row>
    <row r="12" spans="2:72" ht="30" x14ac:dyDescent="0.25">
      <c r="B12" s="15" t="s">
        <v>275</v>
      </c>
      <c r="C12" s="14">
        <v>6.5089385648563897E-2</v>
      </c>
      <c r="D12" s="14">
        <v>6.6328778057541504E-2</v>
      </c>
      <c r="E12" s="14">
        <v>6.4185466734367397E-2</v>
      </c>
      <c r="F12" s="14"/>
      <c r="G12" s="14">
        <v>4.9388234026881202E-2</v>
      </c>
      <c r="H12" s="14">
        <v>5.2519648496757998E-2</v>
      </c>
      <c r="I12" s="14">
        <v>6.5711043705625E-2</v>
      </c>
      <c r="J12" s="14">
        <v>6.9904972183790007E-2</v>
      </c>
      <c r="K12" s="14">
        <v>8.4273160985955803E-2</v>
      </c>
      <c r="L12" s="14">
        <v>6.8005079080409703E-2</v>
      </c>
      <c r="M12" s="14"/>
      <c r="N12" s="14">
        <v>7.9344598733675401E-2</v>
      </c>
      <c r="O12" s="14">
        <v>7.4203793369768997E-2</v>
      </c>
      <c r="P12" s="14">
        <v>5.9214032649079103E-2</v>
      </c>
      <c r="Q12" s="14">
        <v>4.8242835043933598E-2</v>
      </c>
      <c r="R12" s="14"/>
      <c r="S12" s="14">
        <v>3.9588465216175303E-2</v>
      </c>
      <c r="T12" s="14">
        <v>7.1056897353038995E-2</v>
      </c>
      <c r="U12" s="14">
        <v>8.1824990333804401E-2</v>
      </c>
      <c r="V12" s="14">
        <v>7.0365089791007807E-2</v>
      </c>
      <c r="W12" s="14">
        <v>4.7708302105294503E-2</v>
      </c>
      <c r="X12" s="14">
        <v>4.4426704044377402E-2</v>
      </c>
      <c r="Y12" s="14">
        <v>7.4584136762858605E-2</v>
      </c>
      <c r="Z12" s="14">
        <v>5.1445323669314202E-2</v>
      </c>
      <c r="AA12" s="14">
        <v>6.4293443318026999E-2</v>
      </c>
      <c r="AB12" s="14">
        <v>6.3386523253289001E-2</v>
      </c>
      <c r="AC12" s="14">
        <v>0.119231388804623</v>
      </c>
      <c r="AD12" s="14">
        <v>0.104341941542914</v>
      </c>
      <c r="AE12" s="14"/>
      <c r="AF12" s="14">
        <v>0</v>
      </c>
      <c r="AG12" s="14">
        <v>7.8399529506294405E-2</v>
      </c>
      <c r="AH12" s="14">
        <v>0.112535435819153</v>
      </c>
      <c r="AI12" s="14">
        <v>6.0986679215669998E-2</v>
      </c>
      <c r="AJ12" s="14">
        <v>6.3626197446108201E-2</v>
      </c>
      <c r="AK12" s="14">
        <v>5.34666456040769E-2</v>
      </c>
      <c r="AL12" s="14">
        <v>0.13102047550693</v>
      </c>
      <c r="AM12" s="14">
        <v>5.2848862625712797E-2</v>
      </c>
      <c r="AN12" s="14">
        <v>2.4751389750670101E-2</v>
      </c>
      <c r="AO12" s="14">
        <v>5.2142228555473097E-2</v>
      </c>
      <c r="AP12" s="14">
        <v>0.108951052358965</v>
      </c>
      <c r="AQ12" s="14">
        <v>3.4089132416229101E-2</v>
      </c>
      <c r="AR12" s="14">
        <v>4.3462067379157997E-2</v>
      </c>
      <c r="AS12" s="14">
        <v>5.00663124513838E-2</v>
      </c>
      <c r="AT12" s="14">
        <v>0</v>
      </c>
      <c r="AU12" s="14">
        <v>5.41959712617111E-2</v>
      </c>
      <c r="AV12" s="14"/>
      <c r="AW12" s="14">
        <v>5.9351421486044303E-2</v>
      </c>
      <c r="AX12" s="14">
        <v>7.2341034742163093E-2</v>
      </c>
      <c r="AY12" s="14"/>
      <c r="AZ12" s="14">
        <v>7.1166685440931396E-2</v>
      </c>
      <c r="BA12" s="14">
        <v>6.4715191343181794E-2</v>
      </c>
      <c r="BB12" s="14" t="s">
        <v>98</v>
      </c>
      <c r="BC12" s="14">
        <v>6.8258399044302198E-2</v>
      </c>
      <c r="BD12" s="14">
        <v>4.9541081983913E-2</v>
      </c>
      <c r="BE12" s="14">
        <v>6.4043118934357504E-2</v>
      </c>
      <c r="BF12" s="14">
        <v>0</v>
      </c>
      <c r="BG12" s="14"/>
      <c r="BH12" s="14">
        <v>8.9553313433564194E-2</v>
      </c>
      <c r="BI12" s="14">
        <v>4.6183243941713498E-2</v>
      </c>
      <c r="BJ12" s="14">
        <v>6.5715745461548097E-2</v>
      </c>
      <c r="BK12" s="14"/>
      <c r="BL12" s="14">
        <v>9.8179467958977501E-2</v>
      </c>
      <c r="BM12" s="14">
        <v>5.3703101968612298E-2</v>
      </c>
      <c r="BN12" s="14">
        <v>6.5677933471064195E-2</v>
      </c>
      <c r="BO12" s="14">
        <v>0.13458267923120101</v>
      </c>
      <c r="BP12" s="14">
        <v>4.8250019093393999E-2</v>
      </c>
      <c r="BQ12" s="14"/>
      <c r="BR12" s="14">
        <v>7.9744059717417104E-2</v>
      </c>
      <c r="BS12" s="14">
        <v>5.8632643375865802E-2</v>
      </c>
      <c r="BT12" s="14">
        <v>4.8700731287613201E-2</v>
      </c>
    </row>
    <row r="13" spans="2:72" ht="30" x14ac:dyDescent="0.25">
      <c r="B13" s="15" t="s">
        <v>276</v>
      </c>
      <c r="C13" s="14">
        <v>5.8459014737134898E-2</v>
      </c>
      <c r="D13" s="14">
        <v>6.38190895571666E-2</v>
      </c>
      <c r="E13" s="14">
        <v>5.3659438276054398E-2</v>
      </c>
      <c r="F13" s="14"/>
      <c r="G13" s="14">
        <v>0</v>
      </c>
      <c r="H13" s="14">
        <v>3.3252661635916198E-2</v>
      </c>
      <c r="I13" s="14">
        <v>6.6004264604736504E-2</v>
      </c>
      <c r="J13" s="14">
        <v>9.6200376102694496E-2</v>
      </c>
      <c r="K13" s="14">
        <v>6.4868013862404095E-2</v>
      </c>
      <c r="L13" s="14">
        <v>7.6537933019382498E-2</v>
      </c>
      <c r="M13" s="14"/>
      <c r="N13" s="14">
        <v>6.1219058587468497E-2</v>
      </c>
      <c r="O13" s="14">
        <v>5.4621705030810201E-2</v>
      </c>
      <c r="P13" s="14">
        <v>6.7677588657546098E-2</v>
      </c>
      <c r="Q13" s="14">
        <v>5.1860471986362802E-2</v>
      </c>
      <c r="R13" s="14"/>
      <c r="S13" s="14">
        <v>2.35066425694451E-2</v>
      </c>
      <c r="T13" s="14">
        <v>5.76673314119426E-2</v>
      </c>
      <c r="U13" s="14">
        <v>7.2639676877495896E-2</v>
      </c>
      <c r="V13" s="14">
        <v>8.0163826616995407E-2</v>
      </c>
      <c r="W13" s="14">
        <v>4.4240824386739999E-2</v>
      </c>
      <c r="X13" s="14">
        <v>6.4893320113748806E-2</v>
      </c>
      <c r="Y13" s="14">
        <v>7.4930056743521906E-2</v>
      </c>
      <c r="Z13" s="14">
        <v>5.5367742795953599E-2</v>
      </c>
      <c r="AA13" s="14">
        <v>5.4291659140865402E-2</v>
      </c>
      <c r="AB13" s="14">
        <v>6.01948301944265E-2</v>
      </c>
      <c r="AC13" s="14">
        <v>8.6171086794077797E-2</v>
      </c>
      <c r="AD13" s="14">
        <v>7.1067016463668295E-2</v>
      </c>
      <c r="AE13" s="14"/>
      <c r="AF13" s="14">
        <v>9.1974486249284698E-2</v>
      </c>
      <c r="AG13" s="14">
        <v>4.4917140770624302E-2</v>
      </c>
      <c r="AH13" s="14">
        <v>3.47850693659707E-2</v>
      </c>
      <c r="AI13" s="14">
        <v>6.1571829072107703E-2</v>
      </c>
      <c r="AJ13" s="14">
        <v>4.66094729513509E-2</v>
      </c>
      <c r="AK13" s="14">
        <v>7.5550766312673101E-2</v>
      </c>
      <c r="AL13" s="14">
        <v>4.9828722487803401E-2</v>
      </c>
      <c r="AM13" s="14">
        <v>3.9788478978889201E-2</v>
      </c>
      <c r="AN13" s="14">
        <v>7.4422252404653805E-2</v>
      </c>
      <c r="AO13" s="14">
        <v>0</v>
      </c>
      <c r="AP13" s="14">
        <v>8.6274469003610701E-2</v>
      </c>
      <c r="AQ13" s="14">
        <v>0.10336743900025799</v>
      </c>
      <c r="AR13" s="14">
        <v>0.113958671018282</v>
      </c>
      <c r="AS13" s="14">
        <v>0</v>
      </c>
      <c r="AT13" s="14">
        <v>3.9543452975787999E-2</v>
      </c>
      <c r="AU13" s="14">
        <v>6.0270237129829499E-2</v>
      </c>
      <c r="AV13" s="14"/>
      <c r="AW13" s="14">
        <v>6.80578888088956E-2</v>
      </c>
      <c r="AX13" s="14">
        <v>4.6327940981614898E-2</v>
      </c>
      <c r="AY13" s="14"/>
      <c r="AZ13" s="14">
        <v>8.4167378833137796E-2</v>
      </c>
      <c r="BA13" s="14">
        <v>5.02188056576627E-2</v>
      </c>
      <c r="BB13" s="14" t="s">
        <v>98</v>
      </c>
      <c r="BC13" s="14">
        <v>3.01560880363884E-2</v>
      </c>
      <c r="BD13" s="14">
        <v>3.2680458773036797E-2</v>
      </c>
      <c r="BE13" s="14">
        <v>5.9203369244529E-2</v>
      </c>
      <c r="BF13" s="14">
        <v>0</v>
      </c>
      <c r="BG13" s="14"/>
      <c r="BH13" s="14">
        <v>8.9711843119899007E-2</v>
      </c>
      <c r="BI13" s="14">
        <v>3.9505822963613997E-2</v>
      </c>
      <c r="BJ13" s="14">
        <v>5.5531208248830503E-2</v>
      </c>
      <c r="BK13" s="14"/>
      <c r="BL13" s="14">
        <v>8.6338194383329903E-2</v>
      </c>
      <c r="BM13" s="14">
        <v>2.7517681338647799E-2</v>
      </c>
      <c r="BN13" s="14">
        <v>8.7918075128306905E-2</v>
      </c>
      <c r="BO13" s="14">
        <v>0.23894844728578399</v>
      </c>
      <c r="BP13" s="14">
        <v>5.5463942056010199E-2</v>
      </c>
      <c r="BQ13" s="14"/>
      <c r="BR13" s="14">
        <v>9.6314387656237205E-2</v>
      </c>
      <c r="BS13" s="14">
        <v>4.2824856626255098E-2</v>
      </c>
      <c r="BT13" s="14">
        <v>0</v>
      </c>
    </row>
    <row r="14" spans="2:72" x14ac:dyDescent="0.25">
      <c r="B14" s="15" t="s">
        <v>117</v>
      </c>
      <c r="C14" s="20">
        <v>4.8535086765798201E-2</v>
      </c>
      <c r="D14" s="20">
        <v>3.4416636879518701E-2</v>
      </c>
      <c r="E14" s="20">
        <v>6.0099591024621403E-2</v>
      </c>
      <c r="F14" s="20"/>
      <c r="G14" s="20">
        <v>7.2433738039467496E-2</v>
      </c>
      <c r="H14" s="20">
        <v>6.75669196695316E-2</v>
      </c>
      <c r="I14" s="20">
        <v>5.5683743057505897E-2</v>
      </c>
      <c r="J14" s="20">
        <v>3.4790902158559102E-2</v>
      </c>
      <c r="K14" s="20">
        <v>3.2952288519546999E-2</v>
      </c>
      <c r="L14" s="20">
        <v>3.3052666115041499E-2</v>
      </c>
      <c r="M14" s="20"/>
      <c r="N14" s="20">
        <v>1.30563606828389E-2</v>
      </c>
      <c r="O14" s="20">
        <v>5.8867957388299502E-2</v>
      </c>
      <c r="P14" s="20">
        <v>3.8642043874854502E-2</v>
      </c>
      <c r="Q14" s="20">
        <v>7.7448116561473102E-2</v>
      </c>
      <c r="R14" s="20"/>
      <c r="S14" s="20">
        <v>4.7228807944930701E-2</v>
      </c>
      <c r="T14" s="20">
        <v>4.3026032029627001E-2</v>
      </c>
      <c r="U14" s="20">
        <v>4.9261800127375202E-2</v>
      </c>
      <c r="V14" s="20">
        <v>4.1182985627009797E-2</v>
      </c>
      <c r="W14" s="20">
        <v>6.0399669748029503E-2</v>
      </c>
      <c r="X14" s="20">
        <v>4.4719869433922102E-2</v>
      </c>
      <c r="Y14" s="20">
        <v>3.6410277870920701E-2</v>
      </c>
      <c r="Z14" s="20">
        <v>0.101613897309873</v>
      </c>
      <c r="AA14" s="20">
        <v>3.8722085503865702E-2</v>
      </c>
      <c r="AB14" s="20">
        <v>4.6189385534360299E-2</v>
      </c>
      <c r="AC14" s="20">
        <v>5.8872537733488398E-2</v>
      </c>
      <c r="AD14" s="20">
        <v>6.6115145832198297E-2</v>
      </c>
      <c r="AE14" s="20"/>
      <c r="AF14" s="20">
        <v>7.7930123097132806E-2</v>
      </c>
      <c r="AG14" s="20">
        <v>0.116671564001782</v>
      </c>
      <c r="AH14" s="20">
        <v>8.1723168494519299E-2</v>
      </c>
      <c r="AI14" s="20">
        <v>5.1362790298262302E-2</v>
      </c>
      <c r="AJ14" s="20">
        <v>6.1236392692369801E-2</v>
      </c>
      <c r="AK14" s="20">
        <v>2.00725930877583E-2</v>
      </c>
      <c r="AL14" s="20">
        <v>1.17918276300588E-2</v>
      </c>
      <c r="AM14" s="20">
        <v>6.3451692360492806E-2</v>
      </c>
      <c r="AN14" s="20">
        <v>0</v>
      </c>
      <c r="AO14" s="20">
        <v>8.0501735093070306E-2</v>
      </c>
      <c r="AP14" s="20">
        <v>1.22262474242072E-2</v>
      </c>
      <c r="AQ14" s="20">
        <v>1.45569199082741E-2</v>
      </c>
      <c r="AR14" s="20">
        <v>2.7069872922399499E-2</v>
      </c>
      <c r="AS14" s="20">
        <v>0</v>
      </c>
      <c r="AT14" s="20">
        <v>0</v>
      </c>
      <c r="AU14" s="20">
        <v>3.15564240513053E-2</v>
      </c>
      <c r="AV14" s="20"/>
      <c r="AW14" s="20">
        <v>4.0744927091839897E-2</v>
      </c>
      <c r="AX14" s="20">
        <v>5.8380304117913201E-2</v>
      </c>
      <c r="AY14" s="20"/>
      <c r="AZ14" s="20">
        <v>2.8180317053761301E-2</v>
      </c>
      <c r="BA14" s="20">
        <v>1.5165040251905799E-2</v>
      </c>
      <c r="BB14" s="20" t="s">
        <v>98</v>
      </c>
      <c r="BC14" s="20">
        <v>0.11777799049999101</v>
      </c>
      <c r="BD14" s="20">
        <v>9.6203450166186893E-2</v>
      </c>
      <c r="BE14" s="20">
        <v>5.62093435101386E-2</v>
      </c>
      <c r="BF14" s="20">
        <v>0.208807015693277</v>
      </c>
      <c r="BG14" s="20"/>
      <c r="BH14" s="20">
        <v>2.3811790473941899E-2</v>
      </c>
      <c r="BI14" s="20">
        <v>4.49739158218109E-2</v>
      </c>
      <c r="BJ14" s="20">
        <v>0.11934963609094899</v>
      </c>
      <c r="BK14" s="20"/>
      <c r="BL14" s="20">
        <v>2.07106331848451E-2</v>
      </c>
      <c r="BM14" s="20">
        <v>5.9318877279732299E-2</v>
      </c>
      <c r="BN14" s="20">
        <v>2.37983807950694E-2</v>
      </c>
      <c r="BO14" s="20">
        <v>0</v>
      </c>
      <c r="BP14" s="20">
        <v>0.103909551525037</v>
      </c>
      <c r="BQ14" s="20"/>
      <c r="BR14" s="20">
        <v>1.92248505206295E-2</v>
      </c>
      <c r="BS14" s="20">
        <v>4.72433098734076E-2</v>
      </c>
      <c r="BT14" s="20">
        <v>6.0323264460728498E-2</v>
      </c>
    </row>
    <row r="15" spans="2:72" x14ac:dyDescent="0.25">
      <c r="B15" s="16" t="s">
        <v>261</v>
      </c>
    </row>
    <row r="16" spans="2:72" x14ac:dyDescent="0.25">
      <c r="B16" t="s">
        <v>94</v>
      </c>
    </row>
    <row r="17" spans="2:2" x14ac:dyDescent="0.25">
      <c r="B17" t="s">
        <v>95</v>
      </c>
    </row>
    <row r="19" spans="2:2" x14ac:dyDescent="0.25">
      <c r="B19"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BT16"/>
  <sheetViews>
    <sheetView showGridLines="0" workbookViewId="0">
      <pane xSplit="2" topLeftCell="C1" activePane="topRight" state="frozen"/>
      <selection pane="topRight" activeCell="D2" sqref="D2:BL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279</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x14ac:dyDescent="0.25">
      <c r="B9" s="15" t="s">
        <v>58</v>
      </c>
      <c r="C9" s="14">
        <v>0.67220404082284702</v>
      </c>
      <c r="D9" s="14">
        <v>0.61492397732454096</v>
      </c>
      <c r="E9" s="14">
        <v>0.72798010701506899</v>
      </c>
      <c r="F9" s="14"/>
      <c r="G9" s="14">
        <v>0.61116519885023701</v>
      </c>
      <c r="H9" s="14">
        <v>0.63908726604687305</v>
      </c>
      <c r="I9" s="14">
        <v>0.63202147091138305</v>
      </c>
      <c r="J9" s="14">
        <v>0.690818360385962</v>
      </c>
      <c r="K9" s="14">
        <v>0.70803043470269</v>
      </c>
      <c r="L9" s="14">
        <v>0.733640637370502</v>
      </c>
      <c r="M9" s="14"/>
      <c r="N9" s="14">
        <v>0.74249845597436204</v>
      </c>
      <c r="O9" s="14">
        <v>0.66379037658364803</v>
      </c>
      <c r="P9" s="14">
        <v>0.65167937101227802</v>
      </c>
      <c r="Q9" s="14">
        <v>0.62418638006016602</v>
      </c>
      <c r="R9" s="14"/>
      <c r="S9" s="14">
        <v>0.61998252602785697</v>
      </c>
      <c r="T9" s="14">
        <v>0.72743461896365602</v>
      </c>
      <c r="U9" s="14">
        <v>0.71609092298424704</v>
      </c>
      <c r="V9" s="14">
        <v>0.66998685584018502</v>
      </c>
      <c r="W9" s="14">
        <v>0.66346764111203305</v>
      </c>
      <c r="X9" s="14">
        <v>0.63669007594011295</v>
      </c>
      <c r="Y9" s="14">
        <v>0.68029977618264703</v>
      </c>
      <c r="Z9" s="14">
        <v>0.70526819576458</v>
      </c>
      <c r="AA9" s="14">
        <v>0.65298386801028097</v>
      </c>
      <c r="AB9" s="14">
        <v>0.67741958346811204</v>
      </c>
      <c r="AC9" s="14">
        <v>0.67106600379177705</v>
      </c>
      <c r="AD9" s="14">
        <v>0.68411075499171303</v>
      </c>
      <c r="AE9" s="14"/>
      <c r="AF9" s="14">
        <v>0.50757287755369995</v>
      </c>
      <c r="AG9" s="14">
        <v>0.56950249993721302</v>
      </c>
      <c r="AH9" s="14">
        <v>0.63384458620415896</v>
      </c>
      <c r="AI9" s="14">
        <v>0.68712929896643604</v>
      </c>
      <c r="AJ9" s="14">
        <v>0.66509845527315303</v>
      </c>
      <c r="AK9" s="14">
        <v>0.69834207415737104</v>
      </c>
      <c r="AL9" s="14">
        <v>0.70416278012419398</v>
      </c>
      <c r="AM9" s="14">
        <v>0.64493591795463701</v>
      </c>
      <c r="AN9" s="14">
        <v>0.68290693190622698</v>
      </c>
      <c r="AO9" s="14">
        <v>0.69521260214901404</v>
      </c>
      <c r="AP9" s="14">
        <v>0.73464365878140403</v>
      </c>
      <c r="AQ9" s="14">
        <v>0.71755501290093304</v>
      </c>
      <c r="AR9" s="14">
        <v>0.67563208734608604</v>
      </c>
      <c r="AS9" s="14">
        <v>0.74957638772056701</v>
      </c>
      <c r="AT9" s="14">
        <v>0.71960923797689202</v>
      </c>
      <c r="AU9" s="14">
        <v>0.621144001144458</v>
      </c>
      <c r="AV9" s="14"/>
      <c r="AW9" s="14">
        <v>0.71484689763921505</v>
      </c>
      <c r="AX9" s="14">
        <v>0.61580895589857798</v>
      </c>
      <c r="AY9" s="14"/>
      <c r="AZ9" s="14">
        <v>0.70445125195658798</v>
      </c>
      <c r="BA9" s="14">
        <v>0.67834829802577001</v>
      </c>
      <c r="BB9" s="14" t="s">
        <v>98</v>
      </c>
      <c r="BC9" s="14">
        <v>0.68429540010729595</v>
      </c>
      <c r="BD9" s="14">
        <v>0.63688612813315904</v>
      </c>
      <c r="BE9" s="14">
        <v>0.64182459486985599</v>
      </c>
      <c r="BF9" s="14">
        <v>0.50057144907569395</v>
      </c>
      <c r="BG9" s="14"/>
      <c r="BH9" s="14">
        <v>0.68489309602273996</v>
      </c>
      <c r="BI9" s="14">
        <v>0.70044891507857299</v>
      </c>
      <c r="BJ9" s="14">
        <v>0.57227330691085199</v>
      </c>
      <c r="BK9" s="14"/>
      <c r="BL9" s="14">
        <v>0.70554273302132797</v>
      </c>
      <c r="BM9" s="14">
        <v>0.68501440757195298</v>
      </c>
      <c r="BN9" s="14">
        <v>0.65587645600189104</v>
      </c>
      <c r="BO9" s="14">
        <v>0.66910598110026498</v>
      </c>
      <c r="BP9" s="14">
        <v>0.56585910453412902</v>
      </c>
      <c r="BQ9" s="14"/>
      <c r="BR9" s="14">
        <v>0.67036366478374598</v>
      </c>
      <c r="BS9" s="14">
        <v>0.69035490034840497</v>
      </c>
      <c r="BT9" s="14">
        <v>0.69883459510225698</v>
      </c>
    </row>
    <row r="10" spans="2:72" x14ac:dyDescent="0.25">
      <c r="B10" s="15" t="s">
        <v>59</v>
      </c>
      <c r="C10" s="14">
        <v>0.28759739407852403</v>
      </c>
      <c r="D10" s="14">
        <v>0.335789753683222</v>
      </c>
      <c r="E10" s="14">
        <v>0.241433785834337</v>
      </c>
      <c r="F10" s="14"/>
      <c r="G10" s="14">
        <v>0.326241785681114</v>
      </c>
      <c r="H10" s="14">
        <v>0.30689062630706698</v>
      </c>
      <c r="I10" s="14">
        <v>0.31653135344727801</v>
      </c>
      <c r="J10" s="14">
        <v>0.282614477018656</v>
      </c>
      <c r="K10" s="14">
        <v>0.27004037439807099</v>
      </c>
      <c r="L10" s="14">
        <v>0.23825170622296901</v>
      </c>
      <c r="M10" s="14"/>
      <c r="N10" s="14">
        <v>0.234169793610358</v>
      </c>
      <c r="O10" s="14">
        <v>0.30376143303103997</v>
      </c>
      <c r="P10" s="14">
        <v>0.30705524153590702</v>
      </c>
      <c r="Q10" s="14">
        <v>0.30959264374970902</v>
      </c>
      <c r="R10" s="14"/>
      <c r="S10" s="14">
        <v>0.34290651750693601</v>
      </c>
      <c r="T10" s="14">
        <v>0.24886461111562799</v>
      </c>
      <c r="U10" s="14">
        <v>0.26124093141399002</v>
      </c>
      <c r="V10" s="14">
        <v>0.27264585853366802</v>
      </c>
      <c r="W10" s="14">
        <v>0.29928555337423202</v>
      </c>
      <c r="X10" s="14">
        <v>0.29551847940304898</v>
      </c>
      <c r="Y10" s="14">
        <v>0.28769856175512298</v>
      </c>
      <c r="Z10" s="14">
        <v>0.22659525734980801</v>
      </c>
      <c r="AA10" s="14">
        <v>0.32667433761964199</v>
      </c>
      <c r="AB10" s="14">
        <v>0.26903487585918701</v>
      </c>
      <c r="AC10" s="14">
        <v>0.26425456672724501</v>
      </c>
      <c r="AD10" s="14">
        <v>0.29355739230872002</v>
      </c>
      <c r="AE10" s="14"/>
      <c r="AF10" s="14">
        <v>0.44186645231156202</v>
      </c>
      <c r="AG10" s="14">
        <v>0.35531724542155102</v>
      </c>
      <c r="AH10" s="14">
        <v>0.33685344116292198</v>
      </c>
      <c r="AI10" s="14">
        <v>0.23130690104881199</v>
      </c>
      <c r="AJ10" s="14">
        <v>0.30152922905505802</v>
      </c>
      <c r="AK10" s="14">
        <v>0.24458040563231301</v>
      </c>
      <c r="AL10" s="14">
        <v>0.26952832625636902</v>
      </c>
      <c r="AM10" s="14">
        <v>0.31414474829123801</v>
      </c>
      <c r="AN10" s="14">
        <v>0.31709306809377302</v>
      </c>
      <c r="AO10" s="14">
        <v>0.25737919949329702</v>
      </c>
      <c r="AP10" s="14">
        <v>0.25817508658766197</v>
      </c>
      <c r="AQ10" s="14">
        <v>0.24182065824583199</v>
      </c>
      <c r="AR10" s="14">
        <v>0.287002064574713</v>
      </c>
      <c r="AS10" s="14">
        <v>0.25042361227943299</v>
      </c>
      <c r="AT10" s="14">
        <v>0.28039076202310798</v>
      </c>
      <c r="AU10" s="14">
        <v>0.36445170817515898</v>
      </c>
      <c r="AV10" s="14"/>
      <c r="AW10" s="14">
        <v>0.25967443533263301</v>
      </c>
      <c r="AX10" s="14">
        <v>0.32452544598162503</v>
      </c>
      <c r="AY10" s="14"/>
      <c r="AZ10" s="14">
        <v>0.26286109048559603</v>
      </c>
      <c r="BA10" s="14">
        <v>0.28457526545721101</v>
      </c>
      <c r="BB10" s="14" t="s">
        <v>98</v>
      </c>
      <c r="BC10" s="14">
        <v>0.29765755154245499</v>
      </c>
      <c r="BD10" s="14">
        <v>0.319242950933537</v>
      </c>
      <c r="BE10" s="14">
        <v>0.294874882903016</v>
      </c>
      <c r="BF10" s="14">
        <v>0.47569518022741403</v>
      </c>
      <c r="BG10" s="14"/>
      <c r="BH10" s="14">
        <v>0.28566385877954897</v>
      </c>
      <c r="BI10" s="14">
        <v>0.26048540591015801</v>
      </c>
      <c r="BJ10" s="14">
        <v>0.36986793355495801</v>
      </c>
      <c r="BK10" s="14"/>
      <c r="BL10" s="14">
        <v>0.26053158689378297</v>
      </c>
      <c r="BM10" s="14">
        <v>0.278841867719479</v>
      </c>
      <c r="BN10" s="14">
        <v>0.29741396469841103</v>
      </c>
      <c r="BO10" s="14">
        <v>0.28599322971183699</v>
      </c>
      <c r="BP10" s="14">
        <v>0.37897248983624998</v>
      </c>
      <c r="BQ10" s="14"/>
      <c r="BR10" s="14">
        <v>0.30176073863866698</v>
      </c>
      <c r="BS10" s="14">
        <v>0.26983227894242401</v>
      </c>
      <c r="BT10" s="14">
        <v>0.27471644697194603</v>
      </c>
    </row>
    <row r="11" spans="2:72" x14ac:dyDescent="0.25">
      <c r="B11" s="15" t="s">
        <v>92</v>
      </c>
      <c r="C11" s="20">
        <v>4.0198565098629603E-2</v>
      </c>
      <c r="D11" s="20">
        <v>4.9286268992237203E-2</v>
      </c>
      <c r="E11" s="20">
        <v>3.0586107150594299E-2</v>
      </c>
      <c r="F11" s="20"/>
      <c r="G11" s="20">
        <v>6.2593015468649205E-2</v>
      </c>
      <c r="H11" s="20">
        <v>5.4022107646059997E-2</v>
      </c>
      <c r="I11" s="20">
        <v>5.1447175641338903E-2</v>
      </c>
      <c r="J11" s="20">
        <v>2.6567162595382401E-2</v>
      </c>
      <c r="K11" s="20">
        <v>2.1929190899239E-2</v>
      </c>
      <c r="L11" s="20">
        <v>2.8107656406529201E-2</v>
      </c>
      <c r="M11" s="20"/>
      <c r="N11" s="20">
        <v>2.3331750415279701E-2</v>
      </c>
      <c r="O11" s="20">
        <v>3.2448190385311902E-2</v>
      </c>
      <c r="P11" s="20">
        <v>4.1265387451815398E-2</v>
      </c>
      <c r="Q11" s="20">
        <v>6.6220976190124806E-2</v>
      </c>
      <c r="R11" s="20"/>
      <c r="S11" s="20">
        <v>3.7110956465206797E-2</v>
      </c>
      <c r="T11" s="20">
        <v>2.37007699207166E-2</v>
      </c>
      <c r="U11" s="20">
        <v>2.2668145601761999E-2</v>
      </c>
      <c r="V11" s="20">
        <v>5.7367285626146798E-2</v>
      </c>
      <c r="W11" s="20">
        <v>3.7246805513735201E-2</v>
      </c>
      <c r="X11" s="20">
        <v>6.7791444656838007E-2</v>
      </c>
      <c r="Y11" s="20">
        <v>3.2001662062229798E-2</v>
      </c>
      <c r="Z11" s="20">
        <v>6.8136546885611798E-2</v>
      </c>
      <c r="AA11" s="20">
        <v>2.0341794370077E-2</v>
      </c>
      <c r="AB11" s="20">
        <v>5.3545540672700703E-2</v>
      </c>
      <c r="AC11" s="20">
        <v>6.4679429480977699E-2</v>
      </c>
      <c r="AD11" s="20">
        <v>2.2331852699567101E-2</v>
      </c>
      <c r="AE11" s="20"/>
      <c r="AF11" s="20">
        <v>5.0560670134738597E-2</v>
      </c>
      <c r="AG11" s="20">
        <v>7.5180254641235705E-2</v>
      </c>
      <c r="AH11" s="20">
        <v>2.9301972632918699E-2</v>
      </c>
      <c r="AI11" s="20">
        <v>8.1563799984751606E-2</v>
      </c>
      <c r="AJ11" s="20">
        <v>3.3372315671788298E-2</v>
      </c>
      <c r="AK11" s="20">
        <v>5.7077520210315501E-2</v>
      </c>
      <c r="AL11" s="20">
        <v>2.63088936194368E-2</v>
      </c>
      <c r="AM11" s="20">
        <v>4.0919333754124397E-2</v>
      </c>
      <c r="AN11" s="20">
        <v>0</v>
      </c>
      <c r="AO11" s="20">
        <v>4.7408198357688898E-2</v>
      </c>
      <c r="AP11" s="20">
        <v>7.1812546309348102E-3</v>
      </c>
      <c r="AQ11" s="20">
        <v>4.0624328853234998E-2</v>
      </c>
      <c r="AR11" s="20">
        <v>3.7365848079201E-2</v>
      </c>
      <c r="AS11" s="20">
        <v>0</v>
      </c>
      <c r="AT11" s="20">
        <v>0</v>
      </c>
      <c r="AU11" s="20">
        <v>1.44042906803835E-2</v>
      </c>
      <c r="AV11" s="20"/>
      <c r="AW11" s="20">
        <v>2.5478667028152501E-2</v>
      </c>
      <c r="AX11" s="20">
        <v>5.9665598119796603E-2</v>
      </c>
      <c r="AY11" s="20"/>
      <c r="AZ11" s="20">
        <v>3.2687657557816503E-2</v>
      </c>
      <c r="BA11" s="20">
        <v>3.7076436517019397E-2</v>
      </c>
      <c r="BB11" s="20" t="s">
        <v>98</v>
      </c>
      <c r="BC11" s="20">
        <v>1.8047048350248798E-2</v>
      </c>
      <c r="BD11" s="20">
        <v>4.3870920933303997E-2</v>
      </c>
      <c r="BE11" s="20">
        <v>6.3300522227128606E-2</v>
      </c>
      <c r="BF11" s="20">
        <v>2.3733370696891801E-2</v>
      </c>
      <c r="BG11" s="20"/>
      <c r="BH11" s="20">
        <v>2.9443045197711602E-2</v>
      </c>
      <c r="BI11" s="20">
        <v>3.9065679011269602E-2</v>
      </c>
      <c r="BJ11" s="20">
        <v>5.7858759534190299E-2</v>
      </c>
      <c r="BK11" s="20"/>
      <c r="BL11" s="20">
        <v>3.3925680084889401E-2</v>
      </c>
      <c r="BM11" s="20">
        <v>3.6143724708567797E-2</v>
      </c>
      <c r="BN11" s="20">
        <v>4.6709579299697997E-2</v>
      </c>
      <c r="BO11" s="20">
        <v>4.4900789187897999E-2</v>
      </c>
      <c r="BP11" s="20">
        <v>5.5168405629621498E-2</v>
      </c>
      <c r="BQ11" s="20"/>
      <c r="BR11" s="20">
        <v>2.7875596577587099E-2</v>
      </c>
      <c r="BS11" s="20">
        <v>3.9812820709171498E-2</v>
      </c>
      <c r="BT11" s="20">
        <v>2.6448957925796601E-2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BT23"/>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288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1362</v>
      </c>
      <c r="D7" s="10">
        <v>609</v>
      </c>
      <c r="E7" s="10">
        <v>748</v>
      </c>
      <c r="F7" s="10"/>
      <c r="G7" s="10">
        <v>184</v>
      </c>
      <c r="H7" s="10">
        <v>193</v>
      </c>
      <c r="I7" s="10">
        <v>223</v>
      </c>
      <c r="J7" s="10">
        <v>240</v>
      </c>
      <c r="K7" s="10">
        <v>208</v>
      </c>
      <c r="L7" s="10">
        <v>314</v>
      </c>
      <c r="M7" s="10"/>
      <c r="N7" s="10">
        <v>445</v>
      </c>
      <c r="O7" s="10">
        <v>389</v>
      </c>
      <c r="P7" s="10">
        <v>245</v>
      </c>
      <c r="Q7" s="10">
        <v>278</v>
      </c>
      <c r="R7" s="10"/>
      <c r="S7" s="10">
        <v>140</v>
      </c>
      <c r="T7" s="10">
        <v>210</v>
      </c>
      <c r="U7" s="10">
        <v>128</v>
      </c>
      <c r="V7" s="10">
        <v>127</v>
      </c>
      <c r="W7" s="10">
        <v>99</v>
      </c>
      <c r="X7" s="10">
        <v>111</v>
      </c>
      <c r="Y7" s="10">
        <v>122</v>
      </c>
      <c r="Z7" s="10">
        <v>61</v>
      </c>
      <c r="AA7" s="10">
        <v>159</v>
      </c>
      <c r="AB7" s="10">
        <v>110</v>
      </c>
      <c r="AC7" s="10">
        <v>67</v>
      </c>
      <c r="AD7" s="10">
        <v>28</v>
      </c>
      <c r="AE7" s="10"/>
      <c r="AF7" s="10">
        <v>8</v>
      </c>
      <c r="AG7" s="10">
        <v>79</v>
      </c>
      <c r="AH7" s="10">
        <v>102</v>
      </c>
      <c r="AI7" s="10">
        <v>129</v>
      </c>
      <c r="AJ7" s="10">
        <v>135</v>
      </c>
      <c r="AK7" s="10">
        <v>136</v>
      </c>
      <c r="AL7" s="10">
        <v>116</v>
      </c>
      <c r="AM7" s="10">
        <v>90</v>
      </c>
      <c r="AN7" s="10">
        <v>95</v>
      </c>
      <c r="AO7" s="10">
        <v>68</v>
      </c>
      <c r="AP7" s="10">
        <v>111</v>
      </c>
      <c r="AQ7" s="10">
        <v>82</v>
      </c>
      <c r="AR7" s="10">
        <v>49</v>
      </c>
      <c r="AS7" s="10">
        <v>31</v>
      </c>
      <c r="AT7" s="10">
        <v>31</v>
      </c>
      <c r="AU7" s="10">
        <v>37</v>
      </c>
      <c r="AV7" s="10"/>
      <c r="AW7" s="10">
        <v>821</v>
      </c>
      <c r="AX7" s="10">
        <v>541</v>
      </c>
      <c r="AY7" s="10"/>
      <c r="AZ7" s="10">
        <v>507</v>
      </c>
      <c r="BA7" s="10">
        <v>386</v>
      </c>
      <c r="BB7" s="10" t="s">
        <v>97</v>
      </c>
      <c r="BC7" s="10">
        <v>81</v>
      </c>
      <c r="BD7" s="10">
        <v>109</v>
      </c>
      <c r="BE7" s="10">
        <v>245</v>
      </c>
      <c r="BF7" s="10">
        <v>23</v>
      </c>
      <c r="BG7" s="10"/>
      <c r="BH7" s="10">
        <v>509</v>
      </c>
      <c r="BI7" s="10">
        <v>621</v>
      </c>
      <c r="BJ7" s="10">
        <v>125</v>
      </c>
      <c r="BK7" s="10"/>
      <c r="BL7" s="10">
        <v>511</v>
      </c>
      <c r="BM7" s="10">
        <v>431</v>
      </c>
      <c r="BN7" s="10">
        <v>98</v>
      </c>
      <c r="BO7" s="10">
        <v>17</v>
      </c>
      <c r="BP7" s="10">
        <v>128</v>
      </c>
      <c r="BQ7" s="10"/>
      <c r="BR7" s="10">
        <v>264</v>
      </c>
      <c r="BS7" s="10">
        <v>588</v>
      </c>
      <c r="BT7" s="10">
        <v>89</v>
      </c>
    </row>
    <row r="8" spans="2:72" ht="30" customHeight="1" x14ac:dyDescent="0.25">
      <c r="B8" s="11" t="s">
        <v>19</v>
      </c>
      <c r="C8" s="11">
        <v>1346</v>
      </c>
      <c r="D8" s="11">
        <v>606</v>
      </c>
      <c r="E8" s="11">
        <v>735</v>
      </c>
      <c r="F8" s="11"/>
      <c r="G8" s="11">
        <v>172</v>
      </c>
      <c r="H8" s="11">
        <v>217</v>
      </c>
      <c r="I8" s="11">
        <v>216</v>
      </c>
      <c r="J8" s="11">
        <v>235</v>
      </c>
      <c r="K8" s="11">
        <v>199</v>
      </c>
      <c r="L8" s="11">
        <v>307</v>
      </c>
      <c r="M8" s="11"/>
      <c r="N8" s="11">
        <v>400</v>
      </c>
      <c r="O8" s="11">
        <v>344</v>
      </c>
      <c r="P8" s="11">
        <v>286</v>
      </c>
      <c r="Q8" s="11">
        <v>311</v>
      </c>
      <c r="R8" s="11"/>
      <c r="S8" s="11">
        <v>174</v>
      </c>
      <c r="T8" s="11">
        <v>190</v>
      </c>
      <c r="U8" s="11">
        <v>115</v>
      </c>
      <c r="V8" s="11">
        <v>121</v>
      </c>
      <c r="W8" s="11">
        <v>93</v>
      </c>
      <c r="X8" s="11">
        <v>115</v>
      </c>
      <c r="Y8" s="11">
        <v>109</v>
      </c>
      <c r="Z8" s="11">
        <v>56</v>
      </c>
      <c r="AA8" s="11">
        <v>144</v>
      </c>
      <c r="AB8" s="11">
        <v>122</v>
      </c>
      <c r="AC8" s="11">
        <v>67</v>
      </c>
      <c r="AD8" s="11">
        <v>41</v>
      </c>
      <c r="AE8" s="11"/>
      <c r="AF8" s="11">
        <v>8</v>
      </c>
      <c r="AG8" s="11">
        <v>79</v>
      </c>
      <c r="AH8" s="11">
        <v>104</v>
      </c>
      <c r="AI8" s="11">
        <v>128</v>
      </c>
      <c r="AJ8" s="11">
        <v>132</v>
      </c>
      <c r="AK8" s="11">
        <v>138</v>
      </c>
      <c r="AL8" s="11">
        <v>118</v>
      </c>
      <c r="AM8" s="11">
        <v>90</v>
      </c>
      <c r="AN8" s="11">
        <v>91</v>
      </c>
      <c r="AO8" s="11">
        <v>66</v>
      </c>
      <c r="AP8" s="11">
        <v>108</v>
      </c>
      <c r="AQ8" s="11">
        <v>77</v>
      </c>
      <c r="AR8" s="11">
        <v>48</v>
      </c>
      <c r="AS8" s="11">
        <v>30</v>
      </c>
      <c r="AT8" s="11">
        <v>31</v>
      </c>
      <c r="AU8" s="11">
        <v>35</v>
      </c>
      <c r="AV8" s="11"/>
      <c r="AW8" s="11">
        <v>815</v>
      </c>
      <c r="AX8" s="11">
        <v>531</v>
      </c>
      <c r="AY8" s="11"/>
      <c r="AZ8" s="11">
        <v>490</v>
      </c>
      <c r="BA8" s="11">
        <v>376</v>
      </c>
      <c r="BB8" s="11" t="s">
        <v>97</v>
      </c>
      <c r="BC8" s="11">
        <v>90</v>
      </c>
      <c r="BD8" s="11">
        <v>115</v>
      </c>
      <c r="BE8" s="11">
        <v>243</v>
      </c>
      <c r="BF8" s="11">
        <v>23</v>
      </c>
      <c r="BG8" s="11"/>
      <c r="BH8" s="11">
        <v>509</v>
      </c>
      <c r="BI8" s="11">
        <v>605</v>
      </c>
      <c r="BJ8" s="11">
        <v>129</v>
      </c>
      <c r="BK8" s="11"/>
      <c r="BL8" s="11">
        <v>486</v>
      </c>
      <c r="BM8" s="11">
        <v>431</v>
      </c>
      <c r="BN8" s="11">
        <v>94</v>
      </c>
      <c r="BO8" s="11">
        <v>17</v>
      </c>
      <c r="BP8" s="11">
        <v>130</v>
      </c>
      <c r="BQ8" s="11"/>
      <c r="BR8" s="11">
        <v>252</v>
      </c>
      <c r="BS8" s="11">
        <v>583</v>
      </c>
      <c r="BT8" s="11">
        <v>84</v>
      </c>
    </row>
    <row r="9" spans="2:72" ht="30" x14ac:dyDescent="0.25">
      <c r="B9" s="15" t="s">
        <v>280</v>
      </c>
      <c r="C9" s="14">
        <v>0.50105499683780597</v>
      </c>
      <c r="D9" s="14">
        <v>0.54590859299863703</v>
      </c>
      <c r="E9" s="14">
        <v>0.46737745270123199</v>
      </c>
      <c r="F9" s="14"/>
      <c r="G9" s="14">
        <v>0.40869512515949302</v>
      </c>
      <c r="H9" s="14">
        <v>0.370197233557783</v>
      </c>
      <c r="I9" s="14">
        <v>0.43244361069149101</v>
      </c>
      <c r="J9" s="14">
        <v>0.50635717441376604</v>
      </c>
      <c r="K9" s="14">
        <v>0.59937131044394898</v>
      </c>
      <c r="L9" s="14">
        <v>0.62566584644484302</v>
      </c>
      <c r="M9" s="14"/>
      <c r="N9" s="14">
        <v>0.57109943168866895</v>
      </c>
      <c r="O9" s="14">
        <v>0.52807293214205697</v>
      </c>
      <c r="P9" s="14">
        <v>0.455815613027301</v>
      </c>
      <c r="Q9" s="14">
        <v>0.42712042804484501</v>
      </c>
      <c r="R9" s="14"/>
      <c r="S9" s="14">
        <v>0.55012160246631703</v>
      </c>
      <c r="T9" s="14">
        <v>0.546220399841996</v>
      </c>
      <c r="U9" s="14">
        <v>0.51171375111128103</v>
      </c>
      <c r="V9" s="14">
        <v>0.55585166065091396</v>
      </c>
      <c r="W9" s="14">
        <v>0.48294725571720998</v>
      </c>
      <c r="X9" s="14">
        <v>0.474204838334844</v>
      </c>
      <c r="Y9" s="14">
        <v>0.44942174144001901</v>
      </c>
      <c r="Z9" s="14">
        <v>0.40670625857588999</v>
      </c>
      <c r="AA9" s="14">
        <v>0.48009659146917499</v>
      </c>
      <c r="AB9" s="14">
        <v>0.51073018816264004</v>
      </c>
      <c r="AC9" s="14">
        <v>0.39804795341563998</v>
      </c>
      <c r="AD9" s="14">
        <v>0.48874606672816201</v>
      </c>
      <c r="AE9" s="14"/>
      <c r="AF9" s="14">
        <v>0.66852586762869404</v>
      </c>
      <c r="AG9" s="14">
        <v>0.55637234516301703</v>
      </c>
      <c r="AH9" s="14">
        <v>0.416872891216994</v>
      </c>
      <c r="AI9" s="14">
        <v>0.43257893703449102</v>
      </c>
      <c r="AJ9" s="14">
        <v>0.45722832016477499</v>
      </c>
      <c r="AK9" s="14">
        <v>0.51389036382446995</v>
      </c>
      <c r="AL9" s="14">
        <v>0.52786259417716097</v>
      </c>
      <c r="AM9" s="14">
        <v>0.60338492651597098</v>
      </c>
      <c r="AN9" s="14">
        <v>0.581738820405033</v>
      </c>
      <c r="AO9" s="14">
        <v>0.49496503336764702</v>
      </c>
      <c r="AP9" s="14">
        <v>0.39930131594623203</v>
      </c>
      <c r="AQ9" s="14">
        <v>0.45906257206387002</v>
      </c>
      <c r="AR9" s="14">
        <v>0.499555857558451</v>
      </c>
      <c r="AS9" s="14">
        <v>0.57339156966109095</v>
      </c>
      <c r="AT9" s="14">
        <v>0.69615868770740397</v>
      </c>
      <c r="AU9" s="14">
        <v>0.51556033604339402</v>
      </c>
      <c r="AV9" s="14"/>
      <c r="AW9" s="14">
        <v>0.51568074027766297</v>
      </c>
      <c r="AX9" s="14">
        <v>0.47860170868966501</v>
      </c>
      <c r="AY9" s="14"/>
      <c r="AZ9" s="14">
        <v>0.59359642766293397</v>
      </c>
      <c r="BA9" s="14">
        <v>0.46615684203711899</v>
      </c>
      <c r="BB9" s="14" t="s">
        <v>98</v>
      </c>
      <c r="BC9" s="14">
        <v>0.42535995898599699</v>
      </c>
      <c r="BD9" s="14">
        <v>0.38969299846067201</v>
      </c>
      <c r="BE9" s="14">
        <v>0.46150214501443398</v>
      </c>
      <c r="BF9" s="14">
        <v>0.418074836197665</v>
      </c>
      <c r="BG9" s="14"/>
      <c r="BH9" s="14">
        <v>0.53146201624761003</v>
      </c>
      <c r="BI9" s="14">
        <v>0.48646987431171002</v>
      </c>
      <c r="BJ9" s="14">
        <v>0.544752745874726</v>
      </c>
      <c r="BK9" s="14"/>
      <c r="BL9" s="14">
        <v>0.56128360028352198</v>
      </c>
      <c r="BM9" s="14">
        <v>0.45701914374945002</v>
      </c>
      <c r="BN9" s="14">
        <v>0.50481032936441195</v>
      </c>
      <c r="BO9" s="14">
        <v>0.57550162251599601</v>
      </c>
      <c r="BP9" s="14">
        <v>0.52868690331507195</v>
      </c>
      <c r="BQ9" s="14"/>
      <c r="BR9" s="14">
        <v>0.599603226845139</v>
      </c>
      <c r="BS9" s="14">
        <v>0.44327024043019703</v>
      </c>
      <c r="BT9" s="14">
        <v>0.56810738494860602</v>
      </c>
    </row>
    <row r="10" spans="2:72" x14ac:dyDescent="0.25">
      <c r="B10" s="15" t="s">
        <v>281</v>
      </c>
      <c r="C10" s="14">
        <v>0.43649208424753999</v>
      </c>
      <c r="D10" s="14">
        <v>0.45318575840938802</v>
      </c>
      <c r="E10" s="14">
        <v>0.42451917456654797</v>
      </c>
      <c r="F10" s="14"/>
      <c r="G10" s="14">
        <v>0.39153664466587101</v>
      </c>
      <c r="H10" s="14">
        <v>0.320547736385424</v>
      </c>
      <c r="I10" s="14">
        <v>0.34266261623116201</v>
      </c>
      <c r="J10" s="14">
        <v>0.47626941066373302</v>
      </c>
      <c r="K10" s="14">
        <v>0.47889774940387297</v>
      </c>
      <c r="L10" s="14">
        <v>0.55160281162219804</v>
      </c>
      <c r="M10" s="14"/>
      <c r="N10" s="14">
        <v>0.42885400547449098</v>
      </c>
      <c r="O10" s="14">
        <v>0.45191603278967202</v>
      </c>
      <c r="P10" s="14">
        <v>0.43398355866648702</v>
      </c>
      <c r="Q10" s="14">
        <v>0.432198406236459</v>
      </c>
      <c r="R10" s="14"/>
      <c r="S10" s="14">
        <v>0.42576450095813601</v>
      </c>
      <c r="T10" s="14">
        <v>0.49105958559977098</v>
      </c>
      <c r="U10" s="14">
        <v>0.417882303364777</v>
      </c>
      <c r="V10" s="14">
        <v>0.39837481542095099</v>
      </c>
      <c r="W10" s="14">
        <v>0.47391290235211397</v>
      </c>
      <c r="X10" s="14">
        <v>0.42214977379389301</v>
      </c>
      <c r="Y10" s="14">
        <v>0.49831197171645097</v>
      </c>
      <c r="Z10" s="14">
        <v>0.48626582520163403</v>
      </c>
      <c r="AA10" s="14">
        <v>0.31366144494464099</v>
      </c>
      <c r="AB10" s="14">
        <v>0.48725402661631501</v>
      </c>
      <c r="AC10" s="14">
        <v>0.45278572067151501</v>
      </c>
      <c r="AD10" s="14">
        <v>0.36896372391771898</v>
      </c>
      <c r="AE10" s="14"/>
      <c r="AF10" s="14">
        <v>0.89723175578195202</v>
      </c>
      <c r="AG10" s="14">
        <v>0.42148409959962901</v>
      </c>
      <c r="AH10" s="14">
        <v>0.48126948671266401</v>
      </c>
      <c r="AI10" s="14">
        <v>0.44730940629544003</v>
      </c>
      <c r="AJ10" s="14">
        <v>0.42997693543830601</v>
      </c>
      <c r="AK10" s="14">
        <v>0.386447060141764</v>
      </c>
      <c r="AL10" s="14">
        <v>0.45301838672535499</v>
      </c>
      <c r="AM10" s="14">
        <v>0.42281915626237498</v>
      </c>
      <c r="AN10" s="14">
        <v>0.43147620401810599</v>
      </c>
      <c r="AO10" s="14">
        <v>0.43169247891673901</v>
      </c>
      <c r="AP10" s="14">
        <v>0.46095591547807702</v>
      </c>
      <c r="AQ10" s="14">
        <v>0.38847634771684603</v>
      </c>
      <c r="AR10" s="14">
        <v>0.48316480561752601</v>
      </c>
      <c r="AS10" s="14">
        <v>0.48101288377639501</v>
      </c>
      <c r="AT10" s="14">
        <v>0.44079158181572697</v>
      </c>
      <c r="AU10" s="14">
        <v>0.33411561750651297</v>
      </c>
      <c r="AV10" s="14"/>
      <c r="AW10" s="14">
        <v>0.437845293899563</v>
      </c>
      <c r="AX10" s="14">
        <v>0.434414650962411</v>
      </c>
      <c r="AY10" s="14"/>
      <c r="AZ10" s="14">
        <v>0.52827382166910197</v>
      </c>
      <c r="BA10" s="14">
        <v>0.396233438924252</v>
      </c>
      <c r="BB10" s="14" t="s">
        <v>98</v>
      </c>
      <c r="BC10" s="14">
        <v>0.41813646042073799</v>
      </c>
      <c r="BD10" s="14">
        <v>0.37361858175099899</v>
      </c>
      <c r="BE10" s="14">
        <v>0.34950434648096701</v>
      </c>
      <c r="BF10" s="14">
        <v>0.55344879453898999</v>
      </c>
      <c r="BG10" s="14"/>
      <c r="BH10" s="14">
        <v>0.483612497594613</v>
      </c>
      <c r="BI10" s="14">
        <v>0.41995650833888998</v>
      </c>
      <c r="BJ10" s="14">
        <v>0.40244291062676502</v>
      </c>
      <c r="BK10" s="14"/>
      <c r="BL10" s="14">
        <v>0.48280086205440498</v>
      </c>
      <c r="BM10" s="14">
        <v>0.40573349974335099</v>
      </c>
      <c r="BN10" s="14">
        <v>0.410673549121993</v>
      </c>
      <c r="BO10" s="14">
        <v>0.46919315167930398</v>
      </c>
      <c r="BP10" s="14">
        <v>0.42022502532033301</v>
      </c>
      <c r="BQ10" s="14"/>
      <c r="BR10" s="14">
        <v>0.453161181569258</v>
      </c>
      <c r="BS10" s="14">
        <v>0.45132127262447203</v>
      </c>
      <c r="BT10" s="14">
        <v>0.431026543251465</v>
      </c>
    </row>
    <row r="11" spans="2:72" x14ac:dyDescent="0.25">
      <c r="B11" s="15" t="s">
        <v>282</v>
      </c>
      <c r="C11" s="14">
        <v>0.37168107749137402</v>
      </c>
      <c r="D11" s="14">
        <v>0.30198242983791501</v>
      </c>
      <c r="E11" s="14">
        <v>0.42780495476999397</v>
      </c>
      <c r="F11" s="14"/>
      <c r="G11" s="14">
        <v>0.63430996548817498</v>
      </c>
      <c r="H11" s="14">
        <v>0.53424941855761598</v>
      </c>
      <c r="I11" s="14">
        <v>0.483207462855402</v>
      </c>
      <c r="J11" s="14">
        <v>0.37242861027728102</v>
      </c>
      <c r="K11" s="14">
        <v>0.192500853343545</v>
      </c>
      <c r="L11" s="14">
        <v>0.14706516628704699</v>
      </c>
      <c r="M11" s="14"/>
      <c r="N11" s="14">
        <v>0.33619323766919501</v>
      </c>
      <c r="O11" s="14">
        <v>0.39110497947814199</v>
      </c>
      <c r="P11" s="14">
        <v>0.381741002579077</v>
      </c>
      <c r="Q11" s="14">
        <v>0.38924583579160599</v>
      </c>
      <c r="R11" s="14"/>
      <c r="S11" s="14">
        <v>0.41021442247220502</v>
      </c>
      <c r="T11" s="14">
        <v>0.310297435828917</v>
      </c>
      <c r="U11" s="14">
        <v>0.469243256406014</v>
      </c>
      <c r="V11" s="14">
        <v>0.27806572723765599</v>
      </c>
      <c r="W11" s="14">
        <v>0.319255815496299</v>
      </c>
      <c r="X11" s="14">
        <v>0.48626916717226498</v>
      </c>
      <c r="Y11" s="14">
        <v>0.36671469207668</v>
      </c>
      <c r="Z11" s="14">
        <v>0.38077830828560899</v>
      </c>
      <c r="AA11" s="14">
        <v>0.30192662336867698</v>
      </c>
      <c r="AB11" s="14">
        <v>0.39718802290553101</v>
      </c>
      <c r="AC11" s="14">
        <v>0.37561934405359598</v>
      </c>
      <c r="AD11" s="14">
        <v>0.45604647963541101</v>
      </c>
      <c r="AE11" s="14"/>
      <c r="AF11" s="14">
        <v>0.430993603953233</v>
      </c>
      <c r="AG11" s="14">
        <v>0.34034068224826097</v>
      </c>
      <c r="AH11" s="14">
        <v>0.37542090983382498</v>
      </c>
      <c r="AI11" s="14">
        <v>0.29685433835799402</v>
      </c>
      <c r="AJ11" s="14">
        <v>0.41764913275850901</v>
      </c>
      <c r="AK11" s="14">
        <v>0.35789316416167599</v>
      </c>
      <c r="AL11" s="14">
        <v>0.34985051185653099</v>
      </c>
      <c r="AM11" s="14">
        <v>0.36213532010372801</v>
      </c>
      <c r="AN11" s="14">
        <v>0.34261665796761398</v>
      </c>
      <c r="AO11" s="14">
        <v>0.43435583472487699</v>
      </c>
      <c r="AP11" s="14">
        <v>0.38416999133371099</v>
      </c>
      <c r="AQ11" s="14">
        <v>0.42239033712803198</v>
      </c>
      <c r="AR11" s="14">
        <v>0.37649146256287402</v>
      </c>
      <c r="AS11" s="14">
        <v>0.46930989699596298</v>
      </c>
      <c r="AT11" s="14">
        <v>0.36437681200392003</v>
      </c>
      <c r="AU11" s="14">
        <v>0.40201388097028701</v>
      </c>
      <c r="AV11" s="14"/>
      <c r="AW11" s="14">
        <v>0.33866221640176702</v>
      </c>
      <c r="AX11" s="14">
        <v>0.42237128721760703</v>
      </c>
      <c r="AY11" s="14"/>
      <c r="AZ11" s="14">
        <v>0.232793173767505</v>
      </c>
      <c r="BA11" s="14">
        <v>0.44035580675313801</v>
      </c>
      <c r="BB11" s="14" t="s">
        <v>98</v>
      </c>
      <c r="BC11" s="14">
        <v>0.41028779726702402</v>
      </c>
      <c r="BD11" s="14">
        <v>0.45066312014961102</v>
      </c>
      <c r="BE11" s="14">
        <v>0.468097369938204</v>
      </c>
      <c r="BF11" s="14">
        <v>0.65917110813798097</v>
      </c>
      <c r="BG11" s="14"/>
      <c r="BH11" s="14">
        <v>0.28744983595755602</v>
      </c>
      <c r="BI11" s="14">
        <v>0.38591800445136598</v>
      </c>
      <c r="BJ11" s="14">
        <v>0.44770620195849697</v>
      </c>
      <c r="BK11" s="14"/>
      <c r="BL11" s="14">
        <v>0.25925557802488203</v>
      </c>
      <c r="BM11" s="14">
        <v>0.44943451442407201</v>
      </c>
      <c r="BN11" s="14">
        <v>0.31354046858953599</v>
      </c>
      <c r="BO11" s="14">
        <v>5.9047412181254699E-2</v>
      </c>
      <c r="BP11" s="14">
        <v>0.45480064762331701</v>
      </c>
      <c r="BQ11" s="14"/>
      <c r="BR11" s="14">
        <v>0.25365877524352198</v>
      </c>
      <c r="BS11" s="14">
        <v>0.43667460164303101</v>
      </c>
      <c r="BT11" s="14">
        <v>0.35908806076793098</v>
      </c>
    </row>
    <row r="12" spans="2:72" ht="45" x14ac:dyDescent="0.25">
      <c r="B12" s="15" t="s">
        <v>283</v>
      </c>
      <c r="C12" s="14">
        <v>0.315622789066138</v>
      </c>
      <c r="D12" s="14">
        <v>0.25679225610745399</v>
      </c>
      <c r="E12" s="14">
        <v>0.364120951948739</v>
      </c>
      <c r="F12" s="14"/>
      <c r="G12" s="14">
        <v>0.29828857732090402</v>
      </c>
      <c r="H12" s="14">
        <v>0.413158056136046</v>
      </c>
      <c r="I12" s="14">
        <v>0.32807090642762499</v>
      </c>
      <c r="J12" s="14">
        <v>0.33517770952320503</v>
      </c>
      <c r="K12" s="14">
        <v>0.28359573585527098</v>
      </c>
      <c r="L12" s="14">
        <v>0.25340105219433001</v>
      </c>
      <c r="M12" s="14"/>
      <c r="N12" s="14">
        <v>0.30938510906387701</v>
      </c>
      <c r="O12" s="14">
        <v>0.33076909531883403</v>
      </c>
      <c r="P12" s="14">
        <v>0.30981441700410201</v>
      </c>
      <c r="Q12" s="14">
        <v>0.30784164978698397</v>
      </c>
      <c r="R12" s="14"/>
      <c r="S12" s="14">
        <v>0.33554505924132699</v>
      </c>
      <c r="T12" s="14">
        <v>0.25172729255251802</v>
      </c>
      <c r="U12" s="14">
        <v>0.28714735853575302</v>
      </c>
      <c r="V12" s="14">
        <v>0.339393605970636</v>
      </c>
      <c r="W12" s="14">
        <v>0.333447967648344</v>
      </c>
      <c r="X12" s="14">
        <v>0.32032703885367902</v>
      </c>
      <c r="Y12" s="14">
        <v>0.35718124509648702</v>
      </c>
      <c r="Z12" s="14">
        <v>0.43475862700023898</v>
      </c>
      <c r="AA12" s="14">
        <v>0.364321513102979</v>
      </c>
      <c r="AB12" s="14">
        <v>0.27401133040375902</v>
      </c>
      <c r="AC12" s="14">
        <v>0.24087691048239601</v>
      </c>
      <c r="AD12" s="14">
        <v>0.28419380042032399</v>
      </c>
      <c r="AE12" s="14"/>
      <c r="AF12" s="14">
        <v>0.321560960484084</v>
      </c>
      <c r="AG12" s="14">
        <v>0.24744678336756501</v>
      </c>
      <c r="AH12" s="14">
        <v>0.27259488197827098</v>
      </c>
      <c r="AI12" s="14">
        <v>0.34779013248787599</v>
      </c>
      <c r="AJ12" s="14">
        <v>0.31228804474218402</v>
      </c>
      <c r="AK12" s="14">
        <v>0.27519756029887199</v>
      </c>
      <c r="AL12" s="14">
        <v>0.35803996485270401</v>
      </c>
      <c r="AM12" s="14">
        <v>0.24714695856569399</v>
      </c>
      <c r="AN12" s="14">
        <v>0.30782947985120601</v>
      </c>
      <c r="AO12" s="14">
        <v>0.281475534335837</v>
      </c>
      <c r="AP12" s="14">
        <v>0.35340698657424302</v>
      </c>
      <c r="AQ12" s="14">
        <v>0.336468828083405</v>
      </c>
      <c r="AR12" s="14">
        <v>0.410545122573717</v>
      </c>
      <c r="AS12" s="14">
        <v>0.444537158965643</v>
      </c>
      <c r="AT12" s="14">
        <v>0.33918047929225198</v>
      </c>
      <c r="AU12" s="14">
        <v>0.35688599864877901</v>
      </c>
      <c r="AV12" s="14"/>
      <c r="AW12" s="14">
        <v>0.30922968285540903</v>
      </c>
      <c r="AX12" s="14">
        <v>0.325437418763524</v>
      </c>
      <c r="AY12" s="14"/>
      <c r="AZ12" s="14">
        <v>0.247075021455745</v>
      </c>
      <c r="BA12" s="14">
        <v>0.38907402160382798</v>
      </c>
      <c r="BB12" s="14" t="s">
        <v>98</v>
      </c>
      <c r="BC12" s="14">
        <v>0.31214264257338298</v>
      </c>
      <c r="BD12" s="14">
        <v>0.341907721765637</v>
      </c>
      <c r="BE12" s="14">
        <v>0.32724159314648599</v>
      </c>
      <c r="BF12" s="14">
        <v>0.39803648513332801</v>
      </c>
      <c r="BG12" s="14"/>
      <c r="BH12" s="14">
        <v>0.28847196694702698</v>
      </c>
      <c r="BI12" s="14">
        <v>0.33501690358261998</v>
      </c>
      <c r="BJ12" s="14">
        <v>0.31856726990494499</v>
      </c>
      <c r="BK12" s="14"/>
      <c r="BL12" s="14">
        <v>0.27326491319003199</v>
      </c>
      <c r="BM12" s="14">
        <v>0.35687064203952401</v>
      </c>
      <c r="BN12" s="14">
        <v>0.43461028264766499</v>
      </c>
      <c r="BO12" s="14">
        <v>0.212927692630976</v>
      </c>
      <c r="BP12" s="14">
        <v>0.339330666448725</v>
      </c>
      <c r="BQ12" s="14"/>
      <c r="BR12" s="14">
        <v>0.21845231171386401</v>
      </c>
      <c r="BS12" s="14">
        <v>0.367653173358714</v>
      </c>
      <c r="BT12" s="14">
        <v>0.493752960206925</v>
      </c>
    </row>
    <row r="13" spans="2:72" ht="30" x14ac:dyDescent="0.25">
      <c r="B13" s="15" t="s">
        <v>284</v>
      </c>
      <c r="C13" s="14">
        <v>0.27491663634615399</v>
      </c>
      <c r="D13" s="14">
        <v>0.28647665279310403</v>
      </c>
      <c r="E13" s="14">
        <v>0.26614436974653699</v>
      </c>
      <c r="F13" s="14"/>
      <c r="G13" s="14">
        <v>0.152404981857129</v>
      </c>
      <c r="H13" s="14">
        <v>0.22351077253923701</v>
      </c>
      <c r="I13" s="14">
        <v>0.273413571022117</v>
      </c>
      <c r="J13" s="14">
        <v>0.30408779781827799</v>
      </c>
      <c r="K13" s="14">
        <v>0.28356935344088102</v>
      </c>
      <c r="L13" s="14">
        <v>0.352902491949518</v>
      </c>
      <c r="M13" s="14"/>
      <c r="N13" s="14">
        <v>0.26508680948531599</v>
      </c>
      <c r="O13" s="14">
        <v>0.292647429555702</v>
      </c>
      <c r="P13" s="14">
        <v>0.24827374612407399</v>
      </c>
      <c r="Q13" s="14">
        <v>0.29033219985192599</v>
      </c>
      <c r="R13" s="14"/>
      <c r="S13" s="14">
        <v>0.24761515578322399</v>
      </c>
      <c r="T13" s="14">
        <v>0.271331803530454</v>
      </c>
      <c r="U13" s="14">
        <v>0.32469361837971999</v>
      </c>
      <c r="V13" s="14">
        <v>0.27181819741861002</v>
      </c>
      <c r="W13" s="14">
        <v>0.35559805862499999</v>
      </c>
      <c r="X13" s="14">
        <v>0.36991625615068802</v>
      </c>
      <c r="Y13" s="14">
        <v>0.25238033681910399</v>
      </c>
      <c r="Z13" s="14">
        <v>0.17684538122818499</v>
      </c>
      <c r="AA13" s="14">
        <v>0.28794227756263302</v>
      </c>
      <c r="AB13" s="14">
        <v>0.22433945477995801</v>
      </c>
      <c r="AC13" s="14">
        <v>0.19856268836024599</v>
      </c>
      <c r="AD13" s="14">
        <v>0.25376650121885502</v>
      </c>
      <c r="AE13" s="14"/>
      <c r="AF13" s="14">
        <v>0</v>
      </c>
      <c r="AG13" s="14">
        <v>0.32011006689779098</v>
      </c>
      <c r="AH13" s="14">
        <v>0.27859267313226299</v>
      </c>
      <c r="AI13" s="14">
        <v>0.356767853871018</v>
      </c>
      <c r="AJ13" s="14">
        <v>0.29113557888361302</v>
      </c>
      <c r="AK13" s="14">
        <v>0.21934479635260201</v>
      </c>
      <c r="AL13" s="14">
        <v>0.30082228163730801</v>
      </c>
      <c r="AM13" s="14">
        <v>0.35824316770721198</v>
      </c>
      <c r="AN13" s="14">
        <v>0.25633293476367502</v>
      </c>
      <c r="AO13" s="14">
        <v>0.26683102111060802</v>
      </c>
      <c r="AP13" s="14">
        <v>0.18843848527972201</v>
      </c>
      <c r="AQ13" s="14">
        <v>0.25846488136346901</v>
      </c>
      <c r="AR13" s="14">
        <v>0.333462553242172</v>
      </c>
      <c r="AS13" s="14">
        <v>0.32898384704815398</v>
      </c>
      <c r="AT13" s="14">
        <v>0.36785235363415097</v>
      </c>
      <c r="AU13" s="14">
        <v>0.16042179818907601</v>
      </c>
      <c r="AV13" s="14"/>
      <c r="AW13" s="14">
        <v>0.30202324077745801</v>
      </c>
      <c r="AX13" s="14">
        <v>0.233302861120537</v>
      </c>
      <c r="AY13" s="14"/>
      <c r="AZ13" s="14">
        <v>0.29068468680964299</v>
      </c>
      <c r="BA13" s="14">
        <v>0.27014244732286102</v>
      </c>
      <c r="BB13" s="14" t="s">
        <v>98</v>
      </c>
      <c r="BC13" s="14">
        <v>0.30414132974723801</v>
      </c>
      <c r="BD13" s="14">
        <v>0.26643398768870102</v>
      </c>
      <c r="BE13" s="14">
        <v>0.27348882585370399</v>
      </c>
      <c r="BF13" s="14">
        <v>3.4865674055650997E-2</v>
      </c>
      <c r="BG13" s="14"/>
      <c r="BH13" s="14">
        <v>0.30506972818399902</v>
      </c>
      <c r="BI13" s="14">
        <v>0.29070773230453001</v>
      </c>
      <c r="BJ13" s="14">
        <v>0.197278670542437</v>
      </c>
      <c r="BK13" s="14"/>
      <c r="BL13" s="14">
        <v>0.31785240597748798</v>
      </c>
      <c r="BM13" s="14">
        <v>0.25668249324523801</v>
      </c>
      <c r="BN13" s="14">
        <v>0.30411540640774798</v>
      </c>
      <c r="BO13" s="14">
        <v>0.47449494210329601</v>
      </c>
      <c r="BP13" s="14">
        <v>0.22135565455231701</v>
      </c>
      <c r="BQ13" s="14"/>
      <c r="BR13" s="14">
        <v>0.27459718786745102</v>
      </c>
      <c r="BS13" s="14">
        <v>0.27074379525180498</v>
      </c>
      <c r="BT13" s="14">
        <v>0.40445972618481801</v>
      </c>
    </row>
    <row r="14" spans="2:72" x14ac:dyDescent="0.25">
      <c r="B14" s="15" t="s">
        <v>285</v>
      </c>
      <c r="C14" s="14">
        <v>0.23805315223309201</v>
      </c>
      <c r="D14" s="14">
        <v>0.26879789440568702</v>
      </c>
      <c r="E14" s="14">
        <v>0.21208697840514301</v>
      </c>
      <c r="F14" s="14"/>
      <c r="G14" s="14">
        <v>0.23713638827674599</v>
      </c>
      <c r="H14" s="14">
        <v>0.234821851570541</v>
      </c>
      <c r="I14" s="14">
        <v>0.253754288697988</v>
      </c>
      <c r="J14" s="14">
        <v>0.209650454930563</v>
      </c>
      <c r="K14" s="14">
        <v>0.252787060160722</v>
      </c>
      <c r="L14" s="14">
        <v>0.242002659312756</v>
      </c>
      <c r="M14" s="14"/>
      <c r="N14" s="14">
        <v>0.23462668901641801</v>
      </c>
      <c r="O14" s="14">
        <v>0.23545861181765901</v>
      </c>
      <c r="P14" s="14">
        <v>0.23993942248748601</v>
      </c>
      <c r="Q14" s="14">
        <v>0.244078137939161</v>
      </c>
      <c r="R14" s="14"/>
      <c r="S14" s="14">
        <v>0.20024849324638999</v>
      </c>
      <c r="T14" s="14">
        <v>0.27046126207072102</v>
      </c>
      <c r="U14" s="14">
        <v>0.27626816141927402</v>
      </c>
      <c r="V14" s="14">
        <v>0.23873926663976899</v>
      </c>
      <c r="W14" s="14">
        <v>0.24192366546480901</v>
      </c>
      <c r="X14" s="14">
        <v>0.24270833394555699</v>
      </c>
      <c r="Y14" s="14">
        <v>0.18807149368905801</v>
      </c>
      <c r="Z14" s="14">
        <v>0.19780062035750801</v>
      </c>
      <c r="AA14" s="14">
        <v>0.21295917668979999</v>
      </c>
      <c r="AB14" s="14">
        <v>0.272273642428772</v>
      </c>
      <c r="AC14" s="14">
        <v>0.23206115179985801</v>
      </c>
      <c r="AD14" s="14">
        <v>0.302004482374164</v>
      </c>
      <c r="AE14" s="14"/>
      <c r="AF14" s="14">
        <v>0.293356430939747</v>
      </c>
      <c r="AG14" s="14">
        <v>0.25203133705159098</v>
      </c>
      <c r="AH14" s="14">
        <v>0.260503606790503</v>
      </c>
      <c r="AI14" s="14">
        <v>0.199466001923811</v>
      </c>
      <c r="AJ14" s="14">
        <v>0.216453474248436</v>
      </c>
      <c r="AK14" s="14">
        <v>0.220373340635765</v>
      </c>
      <c r="AL14" s="14">
        <v>0.27787699900371998</v>
      </c>
      <c r="AM14" s="14">
        <v>0.27703318032506002</v>
      </c>
      <c r="AN14" s="14">
        <v>0.32790865943098702</v>
      </c>
      <c r="AO14" s="14">
        <v>0.183977872969008</v>
      </c>
      <c r="AP14" s="14">
        <v>0.219450043914033</v>
      </c>
      <c r="AQ14" s="14">
        <v>0.238809896855806</v>
      </c>
      <c r="AR14" s="14">
        <v>0.28734394246538297</v>
      </c>
      <c r="AS14" s="14">
        <v>0.344684225630915</v>
      </c>
      <c r="AT14" s="14">
        <v>0.204580260082355</v>
      </c>
      <c r="AU14" s="14">
        <v>4.5722669653635403E-2</v>
      </c>
      <c r="AV14" s="14"/>
      <c r="AW14" s="14">
        <v>0.25429504563817401</v>
      </c>
      <c r="AX14" s="14">
        <v>0.21311876758486101</v>
      </c>
      <c r="AY14" s="14"/>
      <c r="AZ14" s="14">
        <v>0.24871030206988301</v>
      </c>
      <c r="BA14" s="14">
        <v>0.24674109089981799</v>
      </c>
      <c r="BB14" s="14" t="s">
        <v>98</v>
      </c>
      <c r="BC14" s="14">
        <v>0.2287261542231</v>
      </c>
      <c r="BD14" s="14">
        <v>0.35839834911308499</v>
      </c>
      <c r="BE14" s="14">
        <v>0.17854943203195101</v>
      </c>
      <c r="BF14" s="14">
        <v>3.3805708453366203E-2</v>
      </c>
      <c r="BG14" s="14"/>
      <c r="BH14" s="14">
        <v>0.25854698108763102</v>
      </c>
      <c r="BI14" s="14">
        <v>0.232445470242295</v>
      </c>
      <c r="BJ14" s="14">
        <v>0.188930302139837</v>
      </c>
      <c r="BK14" s="14"/>
      <c r="BL14" s="14">
        <v>0.25370529933924002</v>
      </c>
      <c r="BM14" s="14">
        <v>0.223420196667208</v>
      </c>
      <c r="BN14" s="14">
        <v>0.19573582609656501</v>
      </c>
      <c r="BO14" s="14">
        <v>0.29329750031274798</v>
      </c>
      <c r="BP14" s="14">
        <v>0.229460967958452</v>
      </c>
      <c r="BQ14" s="14"/>
      <c r="BR14" s="14">
        <v>0.27283290154027301</v>
      </c>
      <c r="BS14" s="14">
        <v>0.242172812132044</v>
      </c>
      <c r="BT14" s="14">
        <v>0.19618957426405501</v>
      </c>
    </row>
    <row r="15" spans="2:72" ht="60" x14ac:dyDescent="0.25">
      <c r="B15" s="15" t="s">
        <v>286</v>
      </c>
      <c r="C15" s="14">
        <v>9.4847533381029206E-2</v>
      </c>
      <c r="D15" s="14">
        <v>8.1486451611802499E-2</v>
      </c>
      <c r="E15" s="14">
        <v>0.105206022640056</v>
      </c>
      <c r="F15" s="14"/>
      <c r="G15" s="14">
        <v>0.13770893208007701</v>
      </c>
      <c r="H15" s="14">
        <v>6.5750764517219895E-2</v>
      </c>
      <c r="I15" s="14">
        <v>9.4517209603554794E-2</v>
      </c>
      <c r="J15" s="14">
        <v>9.6699125036278602E-2</v>
      </c>
      <c r="K15" s="14">
        <v>8.8416263815806098E-2</v>
      </c>
      <c r="L15" s="14">
        <v>9.4438360467978905E-2</v>
      </c>
      <c r="M15" s="14"/>
      <c r="N15" s="14">
        <v>9.4044508689423906E-2</v>
      </c>
      <c r="O15" s="14">
        <v>9.5337268093064906E-2</v>
      </c>
      <c r="P15" s="14">
        <v>9.4924776717046397E-2</v>
      </c>
      <c r="Q15" s="14">
        <v>9.0465936315724499E-2</v>
      </c>
      <c r="R15" s="14"/>
      <c r="S15" s="14">
        <v>5.7003960968178002E-2</v>
      </c>
      <c r="T15" s="14">
        <v>8.7421118543435802E-2</v>
      </c>
      <c r="U15" s="14">
        <v>0.130528603362153</v>
      </c>
      <c r="V15" s="14">
        <v>8.3018463486401295E-2</v>
      </c>
      <c r="W15" s="14">
        <v>7.57493739745045E-2</v>
      </c>
      <c r="X15" s="14">
        <v>0.16035462047400101</v>
      </c>
      <c r="Y15" s="14">
        <v>7.0749316018747593E-2</v>
      </c>
      <c r="Z15" s="14">
        <v>6.1672919208201102E-2</v>
      </c>
      <c r="AA15" s="14">
        <v>8.6510054897063898E-2</v>
      </c>
      <c r="AB15" s="14">
        <v>0.14267705839461101</v>
      </c>
      <c r="AC15" s="14">
        <v>7.9146348666260399E-2</v>
      </c>
      <c r="AD15" s="14">
        <v>0.107541305296688</v>
      </c>
      <c r="AE15" s="14"/>
      <c r="AF15" s="14">
        <v>0.127724001126264</v>
      </c>
      <c r="AG15" s="14">
        <v>0.119629726223608</v>
      </c>
      <c r="AH15" s="14">
        <v>0.15597375323240201</v>
      </c>
      <c r="AI15" s="14">
        <v>7.8890842400894001E-2</v>
      </c>
      <c r="AJ15" s="14">
        <v>6.0592913615042703E-2</v>
      </c>
      <c r="AK15" s="14">
        <v>6.9161707307942702E-2</v>
      </c>
      <c r="AL15" s="14">
        <v>0.115490235605473</v>
      </c>
      <c r="AM15" s="14">
        <v>9.5078203777984399E-2</v>
      </c>
      <c r="AN15" s="14">
        <v>0.147043821858451</v>
      </c>
      <c r="AO15" s="14">
        <v>0.144849205764049</v>
      </c>
      <c r="AP15" s="14">
        <v>6.0245133475361999E-2</v>
      </c>
      <c r="AQ15" s="14">
        <v>4.2597376474072197E-2</v>
      </c>
      <c r="AR15" s="14">
        <v>0.12688286012066899</v>
      </c>
      <c r="AS15" s="14">
        <v>3.03598837626648E-2</v>
      </c>
      <c r="AT15" s="14">
        <v>0.10337099915289601</v>
      </c>
      <c r="AU15" s="14">
        <v>8.2617270962145203E-2</v>
      </c>
      <c r="AV15" s="14"/>
      <c r="AW15" s="14">
        <v>9.3003868513052798E-2</v>
      </c>
      <c r="AX15" s="14">
        <v>9.7677908376974501E-2</v>
      </c>
      <c r="AY15" s="14"/>
      <c r="AZ15" s="14">
        <v>8.5007914459528294E-2</v>
      </c>
      <c r="BA15" s="14">
        <v>9.0298163013776703E-2</v>
      </c>
      <c r="BB15" s="14" t="s">
        <v>98</v>
      </c>
      <c r="BC15" s="14">
        <v>0.10350595821581</v>
      </c>
      <c r="BD15" s="14">
        <v>0.123115011783022</v>
      </c>
      <c r="BE15" s="14">
        <v>0.113929161277665</v>
      </c>
      <c r="BF15" s="14">
        <v>0</v>
      </c>
      <c r="BG15" s="14"/>
      <c r="BH15" s="14">
        <v>7.5842878483102394E-2</v>
      </c>
      <c r="BI15" s="14">
        <v>0.107486255593135</v>
      </c>
      <c r="BJ15" s="14">
        <v>8.0697263171570804E-2</v>
      </c>
      <c r="BK15" s="14"/>
      <c r="BL15" s="14">
        <v>7.8008045743395302E-2</v>
      </c>
      <c r="BM15" s="14">
        <v>9.5129723728939797E-2</v>
      </c>
      <c r="BN15" s="14">
        <v>7.1635255944454204E-2</v>
      </c>
      <c r="BO15" s="14">
        <v>0</v>
      </c>
      <c r="BP15" s="14">
        <v>0.12783767188984099</v>
      </c>
      <c r="BQ15" s="14"/>
      <c r="BR15" s="14">
        <v>7.4151538973610695E-2</v>
      </c>
      <c r="BS15" s="14">
        <v>0.100839052303792</v>
      </c>
      <c r="BT15" s="14">
        <v>9.0068507236303802E-2</v>
      </c>
    </row>
    <row r="16" spans="2:72" x14ac:dyDescent="0.25">
      <c r="B16" s="15" t="s">
        <v>287</v>
      </c>
      <c r="C16" s="14">
        <v>4.6340314592784197E-2</v>
      </c>
      <c r="D16" s="14">
        <v>5.5935072108202699E-2</v>
      </c>
      <c r="E16" s="14">
        <v>3.7662262660111898E-2</v>
      </c>
      <c r="F16" s="14"/>
      <c r="G16" s="14">
        <v>0.15492831524587999</v>
      </c>
      <c r="H16" s="14">
        <v>5.0963021137337798E-2</v>
      </c>
      <c r="I16" s="14">
        <v>5.44200692320208E-2</v>
      </c>
      <c r="J16" s="14">
        <v>2.6442354402498199E-2</v>
      </c>
      <c r="K16" s="14">
        <v>2.7556186224944601E-2</v>
      </c>
      <c r="L16" s="14">
        <v>4.0681028189691803E-3</v>
      </c>
      <c r="M16" s="14"/>
      <c r="N16" s="14">
        <v>5.2894543728442697E-2</v>
      </c>
      <c r="O16" s="14">
        <v>4.5538236505476497E-2</v>
      </c>
      <c r="P16" s="14">
        <v>5.3142088156209397E-2</v>
      </c>
      <c r="Q16" s="14">
        <v>3.3240214359329098E-2</v>
      </c>
      <c r="R16" s="14"/>
      <c r="S16" s="14">
        <v>6.7056841570466402E-2</v>
      </c>
      <c r="T16" s="14">
        <v>4.7653340610546498E-2</v>
      </c>
      <c r="U16" s="14">
        <v>2.8725030977504899E-2</v>
      </c>
      <c r="V16" s="14">
        <v>4.8208154190677199E-2</v>
      </c>
      <c r="W16" s="14">
        <v>3.5884394385180401E-2</v>
      </c>
      <c r="X16" s="14">
        <v>0.101656092101404</v>
      </c>
      <c r="Y16" s="14">
        <v>2.0597156425036098E-2</v>
      </c>
      <c r="Z16" s="14">
        <v>5.0498981944444701E-2</v>
      </c>
      <c r="AA16" s="14">
        <v>2.9978530934015299E-2</v>
      </c>
      <c r="AB16" s="14">
        <v>3.4099423648906398E-2</v>
      </c>
      <c r="AC16" s="14">
        <v>3.9679905259356302E-2</v>
      </c>
      <c r="AD16" s="14">
        <v>3.2295847758618303E-2</v>
      </c>
      <c r="AE16" s="14"/>
      <c r="AF16" s="14">
        <v>0.127724001126264</v>
      </c>
      <c r="AG16" s="14">
        <v>4.7183899741824097E-2</v>
      </c>
      <c r="AH16" s="14">
        <v>7.0039823089607406E-2</v>
      </c>
      <c r="AI16" s="14">
        <v>3.7520884607298202E-2</v>
      </c>
      <c r="AJ16" s="14">
        <v>3.5912133241095802E-2</v>
      </c>
      <c r="AK16" s="14">
        <v>4.6289374822313198E-2</v>
      </c>
      <c r="AL16" s="14">
        <v>6.2638591790084297E-2</v>
      </c>
      <c r="AM16" s="14">
        <v>2.23923621789065E-2</v>
      </c>
      <c r="AN16" s="14">
        <v>4.84691517146413E-2</v>
      </c>
      <c r="AO16" s="14">
        <v>2.5965878689577102E-2</v>
      </c>
      <c r="AP16" s="14">
        <v>1.45809733253835E-2</v>
      </c>
      <c r="AQ16" s="14">
        <v>4.6265061514900598E-2</v>
      </c>
      <c r="AR16" s="14">
        <v>6.9640229096565601E-2</v>
      </c>
      <c r="AS16" s="14">
        <v>0</v>
      </c>
      <c r="AT16" s="14">
        <v>8.1214240550161104E-2</v>
      </c>
      <c r="AU16" s="14">
        <v>0.14632047982068699</v>
      </c>
      <c r="AV16" s="14"/>
      <c r="AW16" s="14">
        <v>3.7764786529913698E-2</v>
      </c>
      <c r="AX16" s="14">
        <v>5.9505375460281E-2</v>
      </c>
      <c r="AY16" s="14"/>
      <c r="AZ16" s="14">
        <v>3.4646810971375099E-2</v>
      </c>
      <c r="BA16" s="14">
        <v>6.2586735370943405E-2</v>
      </c>
      <c r="BB16" s="14" t="s">
        <v>98</v>
      </c>
      <c r="BC16" s="14">
        <v>3.47722072507608E-2</v>
      </c>
      <c r="BD16" s="14">
        <v>4.8310939991586602E-2</v>
      </c>
      <c r="BE16" s="14">
        <v>4.7056993161204097E-2</v>
      </c>
      <c r="BF16" s="14">
        <v>3.5291625960441803E-2</v>
      </c>
      <c r="BG16" s="14"/>
      <c r="BH16" s="14">
        <v>2.88003046603241E-2</v>
      </c>
      <c r="BI16" s="14">
        <v>5.1977861071026497E-2</v>
      </c>
      <c r="BJ16" s="14">
        <v>2.28490427073316E-2</v>
      </c>
      <c r="BK16" s="14"/>
      <c r="BL16" s="14">
        <v>2.8063518674047699E-2</v>
      </c>
      <c r="BM16" s="14">
        <v>5.1904246495154398E-2</v>
      </c>
      <c r="BN16" s="14">
        <v>4.6203590028372897E-2</v>
      </c>
      <c r="BO16" s="14">
        <v>0.111410235462147</v>
      </c>
      <c r="BP16" s="14">
        <v>3.6362642946550901E-2</v>
      </c>
      <c r="BQ16" s="14"/>
      <c r="BR16" s="14">
        <v>4.3695668551201799E-2</v>
      </c>
      <c r="BS16" s="14">
        <v>5.3574220824100897E-2</v>
      </c>
      <c r="BT16" s="14">
        <v>3.69954444130123E-2</v>
      </c>
    </row>
    <row r="17" spans="2:72" x14ac:dyDescent="0.25">
      <c r="B17" s="15" t="s">
        <v>92</v>
      </c>
      <c r="C17" s="14">
        <v>1.3517149457310701E-2</v>
      </c>
      <c r="D17" s="14">
        <v>1.49369277071643E-2</v>
      </c>
      <c r="E17" s="14">
        <v>1.2435469249217099E-2</v>
      </c>
      <c r="F17" s="14"/>
      <c r="G17" s="14">
        <v>0</v>
      </c>
      <c r="H17" s="14">
        <v>2.0783641451764E-2</v>
      </c>
      <c r="I17" s="14">
        <v>2.0196710274229E-2</v>
      </c>
      <c r="J17" s="14">
        <v>1.9128071588942398E-2</v>
      </c>
      <c r="K17" s="14">
        <v>0</v>
      </c>
      <c r="L17" s="14">
        <v>1.5709025386065199E-2</v>
      </c>
      <c r="M17" s="14"/>
      <c r="N17" s="14">
        <v>7.9918912801467106E-3</v>
      </c>
      <c r="O17" s="14">
        <v>1.50757601034016E-2</v>
      </c>
      <c r="P17" s="14">
        <v>7.8239137909569198E-3</v>
      </c>
      <c r="Q17" s="14">
        <v>2.4353973962861E-2</v>
      </c>
      <c r="R17" s="14"/>
      <c r="S17" s="14">
        <v>3.0679337259036901E-2</v>
      </c>
      <c r="T17" s="14">
        <v>0</v>
      </c>
      <c r="U17" s="14">
        <v>1.4028950567434599E-2</v>
      </c>
      <c r="V17" s="14">
        <v>3.7179068844673598E-2</v>
      </c>
      <c r="W17" s="14">
        <v>9.5892745960561698E-3</v>
      </c>
      <c r="X17" s="14">
        <v>0</v>
      </c>
      <c r="Y17" s="14">
        <v>0</v>
      </c>
      <c r="Z17" s="14">
        <v>0</v>
      </c>
      <c r="AA17" s="14">
        <v>1.91638943441803E-2</v>
      </c>
      <c r="AB17" s="14">
        <v>1.1068942652118399E-2</v>
      </c>
      <c r="AC17" s="14">
        <v>2.6256851848345902E-2</v>
      </c>
      <c r="AD17" s="14">
        <v>0</v>
      </c>
      <c r="AE17" s="14"/>
      <c r="AF17" s="14">
        <v>0</v>
      </c>
      <c r="AG17" s="14">
        <v>3.7471404533675701E-2</v>
      </c>
      <c r="AH17" s="14">
        <v>0</v>
      </c>
      <c r="AI17" s="14">
        <v>2.9844838683116302E-2</v>
      </c>
      <c r="AJ17" s="14">
        <v>0</v>
      </c>
      <c r="AK17" s="14">
        <v>2.1560371572096601E-2</v>
      </c>
      <c r="AL17" s="14">
        <v>0</v>
      </c>
      <c r="AM17" s="14">
        <v>2.7383427776139401E-2</v>
      </c>
      <c r="AN17" s="14">
        <v>0</v>
      </c>
      <c r="AO17" s="14">
        <v>0</v>
      </c>
      <c r="AP17" s="14">
        <v>0</v>
      </c>
      <c r="AQ17" s="14">
        <v>2.4831642020433999E-2</v>
      </c>
      <c r="AR17" s="14">
        <v>3.2930463399492002E-2</v>
      </c>
      <c r="AS17" s="14">
        <v>0</v>
      </c>
      <c r="AT17" s="14">
        <v>0</v>
      </c>
      <c r="AU17" s="14">
        <v>0</v>
      </c>
      <c r="AV17" s="14"/>
      <c r="AW17" s="14">
        <v>9.8302406869415597E-3</v>
      </c>
      <c r="AX17" s="14">
        <v>1.9177253187245901E-2</v>
      </c>
      <c r="AY17" s="14"/>
      <c r="AZ17" s="14">
        <v>1.0157702775453799E-2</v>
      </c>
      <c r="BA17" s="14">
        <v>5.5392685968870996E-3</v>
      </c>
      <c r="BB17" s="14" t="s">
        <v>98</v>
      </c>
      <c r="BC17" s="14">
        <v>1.15034023997929E-2</v>
      </c>
      <c r="BD17" s="14">
        <v>1.78341708348769E-2</v>
      </c>
      <c r="BE17" s="14">
        <v>3.3184090056042698E-2</v>
      </c>
      <c r="BF17" s="14">
        <v>0</v>
      </c>
      <c r="BG17" s="14"/>
      <c r="BH17" s="14">
        <v>1.9498478828854301E-2</v>
      </c>
      <c r="BI17" s="14">
        <v>1.0845212022032501E-2</v>
      </c>
      <c r="BJ17" s="14">
        <v>1.3145777130826E-2</v>
      </c>
      <c r="BK17" s="14"/>
      <c r="BL17" s="14">
        <v>1.5942822112643001E-2</v>
      </c>
      <c r="BM17" s="14">
        <v>1.48456382369151E-2</v>
      </c>
      <c r="BN17" s="14">
        <v>7.7798977223663404E-3</v>
      </c>
      <c r="BO17" s="14">
        <v>0</v>
      </c>
      <c r="BP17" s="14">
        <v>6.1251145947115804E-3</v>
      </c>
      <c r="BQ17" s="14"/>
      <c r="BR17" s="14">
        <v>9.9019486982004305E-3</v>
      </c>
      <c r="BS17" s="14">
        <v>1.28724283853126E-2</v>
      </c>
      <c r="BT17" s="14">
        <v>8.6883143666333599E-3</v>
      </c>
    </row>
    <row r="18" spans="2:72" x14ac:dyDescent="0.25">
      <c r="B18" s="15" t="s">
        <v>228</v>
      </c>
      <c r="C18" s="20">
        <v>1.9748573321038899E-2</v>
      </c>
      <c r="D18" s="20">
        <v>1.8214862637809099E-2</v>
      </c>
      <c r="E18" s="20">
        <v>1.94267597000123E-2</v>
      </c>
      <c r="F18" s="20"/>
      <c r="G18" s="20">
        <v>1.9710223302434899E-2</v>
      </c>
      <c r="H18" s="20">
        <v>4.8509125194347198E-3</v>
      </c>
      <c r="I18" s="20">
        <v>3.6879153307038497E-2</v>
      </c>
      <c r="J18" s="20">
        <v>1.9557776312442599E-2</v>
      </c>
      <c r="K18" s="20">
        <v>2.34249904209946E-2</v>
      </c>
      <c r="L18" s="20">
        <v>1.6042989797958901E-2</v>
      </c>
      <c r="M18" s="20"/>
      <c r="N18" s="20">
        <v>1.0256935990121899E-2</v>
      </c>
      <c r="O18" s="20">
        <v>2.6159810414664201E-2</v>
      </c>
      <c r="P18" s="20">
        <v>2.1588018784103699E-2</v>
      </c>
      <c r="Q18" s="20">
        <v>2.0472543238931398E-2</v>
      </c>
      <c r="R18" s="20"/>
      <c r="S18" s="20">
        <v>1.9860740740450501E-2</v>
      </c>
      <c r="T18" s="20">
        <v>2.2348840940308302E-2</v>
      </c>
      <c r="U18" s="20">
        <v>6.8255813669422499E-3</v>
      </c>
      <c r="V18" s="20">
        <v>0</v>
      </c>
      <c r="W18" s="20">
        <v>2.80006679140406E-2</v>
      </c>
      <c r="X18" s="20">
        <v>1.0313477734973601E-2</v>
      </c>
      <c r="Y18" s="20">
        <v>2.5746690865000602E-2</v>
      </c>
      <c r="Z18" s="20">
        <v>0</v>
      </c>
      <c r="AA18" s="20">
        <v>3.7005624863733599E-2</v>
      </c>
      <c r="AB18" s="20">
        <v>1.9106795394903401E-2</v>
      </c>
      <c r="AC18" s="20">
        <v>1.2815797050407999E-2</v>
      </c>
      <c r="AD18" s="20">
        <v>7.3102071163287097E-2</v>
      </c>
      <c r="AE18" s="20"/>
      <c r="AF18" s="20">
        <v>0</v>
      </c>
      <c r="AG18" s="20">
        <v>1.3527808858132101E-2</v>
      </c>
      <c r="AH18" s="20">
        <v>2.9823118611259299E-2</v>
      </c>
      <c r="AI18" s="20">
        <v>2.8438283200926302E-2</v>
      </c>
      <c r="AJ18" s="20">
        <v>6.2040284795613996E-3</v>
      </c>
      <c r="AK18" s="20">
        <v>3.6169990730135999E-2</v>
      </c>
      <c r="AL18" s="20">
        <v>1.34645334672913E-2</v>
      </c>
      <c r="AM18" s="20">
        <v>1.1450595623000701E-2</v>
      </c>
      <c r="AN18" s="20">
        <v>3.12036974029214E-2</v>
      </c>
      <c r="AO18" s="20">
        <v>3.8370232005670399E-2</v>
      </c>
      <c r="AP18" s="20">
        <v>3.06433106422794E-2</v>
      </c>
      <c r="AQ18" s="20">
        <v>9.6393962506392504E-3</v>
      </c>
      <c r="AR18" s="20">
        <v>0</v>
      </c>
      <c r="AS18" s="20">
        <v>0</v>
      </c>
      <c r="AT18" s="20">
        <v>0</v>
      </c>
      <c r="AU18" s="20">
        <v>2.67830518355506E-2</v>
      </c>
      <c r="AV18" s="20"/>
      <c r="AW18" s="20">
        <v>1.48846660731619E-2</v>
      </c>
      <c r="AX18" s="20">
        <v>2.7215592786511401E-2</v>
      </c>
      <c r="AY18" s="20"/>
      <c r="AZ18" s="20">
        <v>1.54922860874647E-2</v>
      </c>
      <c r="BA18" s="20">
        <v>1.91289217340497E-2</v>
      </c>
      <c r="BB18" s="20" t="s">
        <v>98</v>
      </c>
      <c r="BC18" s="20">
        <v>4.1743180911826903E-2</v>
      </c>
      <c r="BD18" s="20">
        <v>0</v>
      </c>
      <c r="BE18" s="20">
        <v>2.9404884889510801E-2</v>
      </c>
      <c r="BF18" s="20">
        <v>0</v>
      </c>
      <c r="BG18" s="20"/>
      <c r="BH18" s="20">
        <v>2.4027751818872199E-2</v>
      </c>
      <c r="BI18" s="20">
        <v>1.7893021315306699E-2</v>
      </c>
      <c r="BJ18" s="20">
        <v>6.8571923873351603E-3</v>
      </c>
      <c r="BK18" s="20"/>
      <c r="BL18" s="20">
        <v>2.15151053926558E-2</v>
      </c>
      <c r="BM18" s="20">
        <v>9.8091877512839296E-3</v>
      </c>
      <c r="BN18" s="20">
        <v>1.91408080734186E-2</v>
      </c>
      <c r="BO18" s="20">
        <v>0</v>
      </c>
      <c r="BP18" s="20">
        <v>2.1758473577975002E-2</v>
      </c>
      <c r="BQ18" s="20"/>
      <c r="BR18" s="20">
        <v>2.35862505263945E-2</v>
      </c>
      <c r="BS18" s="20">
        <v>1.02584490845461E-2</v>
      </c>
      <c r="BT18" s="20">
        <v>3.1935970365665298E-2</v>
      </c>
    </row>
    <row r="19" spans="2:72" x14ac:dyDescent="0.25">
      <c r="B19" s="16" t="s">
        <v>289</v>
      </c>
    </row>
    <row r="20" spans="2:72" x14ac:dyDescent="0.25">
      <c r="B20" t="s">
        <v>94</v>
      </c>
    </row>
    <row r="21" spans="2:72" x14ac:dyDescent="0.25">
      <c r="B21" t="s">
        <v>95</v>
      </c>
    </row>
    <row r="23" spans="2:72" x14ac:dyDescent="0.25">
      <c r="B23"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292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135" x14ac:dyDescent="0.25">
      <c r="B9" s="15" t="s">
        <v>290</v>
      </c>
      <c r="C9" s="14">
        <v>0.64108867803886205</v>
      </c>
      <c r="D9" s="14">
        <v>0.63226408732957995</v>
      </c>
      <c r="E9" s="14">
        <v>0.64955419719264496</v>
      </c>
      <c r="F9" s="14"/>
      <c r="G9" s="14">
        <v>0.74847007746838601</v>
      </c>
      <c r="H9" s="14">
        <v>0.64372861629526001</v>
      </c>
      <c r="I9" s="14">
        <v>0.65938394890749996</v>
      </c>
      <c r="J9" s="14">
        <v>0.62243653934577103</v>
      </c>
      <c r="K9" s="14">
        <v>0.62559817710302601</v>
      </c>
      <c r="L9" s="14">
        <v>0.57751243123465401</v>
      </c>
      <c r="M9" s="14"/>
      <c r="N9" s="14">
        <v>0.67870492236154401</v>
      </c>
      <c r="O9" s="14">
        <v>0.63486532941857199</v>
      </c>
      <c r="P9" s="14">
        <v>0.56802138416939696</v>
      </c>
      <c r="Q9" s="14">
        <v>0.6772743525996</v>
      </c>
      <c r="R9" s="14"/>
      <c r="S9" s="14">
        <v>0.70212800793165897</v>
      </c>
      <c r="T9" s="14">
        <v>0.67755419365056402</v>
      </c>
      <c r="U9" s="14">
        <v>0.61534581979365799</v>
      </c>
      <c r="V9" s="14">
        <v>0.579363648223023</v>
      </c>
      <c r="W9" s="14">
        <v>0.64730350964946604</v>
      </c>
      <c r="X9" s="14">
        <v>0.63233411061422995</v>
      </c>
      <c r="Y9" s="14">
        <v>0.62781942687173198</v>
      </c>
      <c r="Z9" s="14">
        <v>0.68852184639477299</v>
      </c>
      <c r="AA9" s="14">
        <v>0.59129585407997198</v>
      </c>
      <c r="AB9" s="14">
        <v>0.642442851840619</v>
      </c>
      <c r="AC9" s="14">
        <v>0.554093755668012</v>
      </c>
      <c r="AD9" s="14">
        <v>0.75784099933291305</v>
      </c>
      <c r="AE9" s="14"/>
      <c r="AF9" s="14">
        <v>0.62973888272467404</v>
      </c>
      <c r="AG9" s="14">
        <v>0.71517703024477297</v>
      </c>
      <c r="AH9" s="14">
        <v>0.66306100122506395</v>
      </c>
      <c r="AI9" s="14">
        <v>0.63752620748694599</v>
      </c>
      <c r="AJ9" s="14">
        <v>0.56906881437340595</v>
      </c>
      <c r="AK9" s="14">
        <v>0.60251368450605203</v>
      </c>
      <c r="AL9" s="14">
        <v>0.64567853851216295</v>
      </c>
      <c r="AM9" s="14">
        <v>0.58847704189705297</v>
      </c>
      <c r="AN9" s="14">
        <v>0.65704948239503802</v>
      </c>
      <c r="AO9" s="14">
        <v>0.66037355412835996</v>
      </c>
      <c r="AP9" s="14">
        <v>0.634410955571168</v>
      </c>
      <c r="AQ9" s="14">
        <v>0.69987856423015704</v>
      </c>
      <c r="AR9" s="14">
        <v>0.64143155953129205</v>
      </c>
      <c r="AS9" s="14">
        <v>0.85297243827665004</v>
      </c>
      <c r="AT9" s="14">
        <v>0.77038535076986703</v>
      </c>
      <c r="AU9" s="14">
        <v>0.71403710385667496</v>
      </c>
      <c r="AV9" s="14"/>
      <c r="AW9" s="14">
        <v>0.61434051540843704</v>
      </c>
      <c r="AX9" s="14">
        <v>0.67646306464731198</v>
      </c>
      <c r="AY9" s="14"/>
      <c r="AZ9" s="14">
        <v>0.61414540075851798</v>
      </c>
      <c r="BA9" s="14">
        <v>0.65096440565844704</v>
      </c>
      <c r="BB9" s="14" t="s">
        <v>98</v>
      </c>
      <c r="BC9" s="14">
        <v>0.61408369223817005</v>
      </c>
      <c r="BD9" s="14">
        <v>0.67251036156225497</v>
      </c>
      <c r="BE9" s="14">
        <v>0.64431567389996702</v>
      </c>
      <c r="BF9" s="14">
        <v>0.80690541872586297</v>
      </c>
      <c r="BG9" s="14"/>
      <c r="BH9" s="14">
        <v>0.57287634590460301</v>
      </c>
      <c r="BI9" s="14">
        <v>0.69209194656338802</v>
      </c>
      <c r="BJ9" s="14">
        <v>0.60997216319341596</v>
      </c>
      <c r="BK9" s="14"/>
      <c r="BL9" s="14">
        <v>0.58220556204676699</v>
      </c>
      <c r="BM9" s="14">
        <v>0.68807825233884101</v>
      </c>
      <c r="BN9" s="14">
        <v>0.74476326273562998</v>
      </c>
      <c r="BO9" s="14">
        <v>0.629312996458257</v>
      </c>
      <c r="BP9" s="14">
        <v>0.58204379162484698</v>
      </c>
      <c r="BQ9" s="14"/>
      <c r="BR9" s="14">
        <v>0.623235295137471</v>
      </c>
      <c r="BS9" s="14">
        <v>0.68595377461215501</v>
      </c>
      <c r="BT9" s="14">
        <v>0.76680245579446205</v>
      </c>
    </row>
    <row r="10" spans="2:72" ht="105" x14ac:dyDescent="0.25">
      <c r="B10" s="15" t="s">
        <v>291</v>
      </c>
      <c r="C10" s="14">
        <v>0.276840929042316</v>
      </c>
      <c r="D10" s="14">
        <v>0.29906114509438703</v>
      </c>
      <c r="E10" s="14">
        <v>0.254714604369708</v>
      </c>
      <c r="F10" s="14"/>
      <c r="G10" s="14">
        <v>0.18569234563405401</v>
      </c>
      <c r="H10" s="14">
        <v>0.250665527093484</v>
      </c>
      <c r="I10" s="14">
        <v>0.26538010963947101</v>
      </c>
      <c r="J10" s="14">
        <v>0.28511135629483297</v>
      </c>
      <c r="K10" s="14">
        <v>0.280419343615118</v>
      </c>
      <c r="L10" s="14">
        <v>0.35947640154858801</v>
      </c>
      <c r="M10" s="14"/>
      <c r="N10" s="14">
        <v>0.25886685721611802</v>
      </c>
      <c r="O10" s="14">
        <v>0.26760904438033201</v>
      </c>
      <c r="P10" s="14">
        <v>0.357740936146829</v>
      </c>
      <c r="Q10" s="14">
        <v>0.22922972652241699</v>
      </c>
      <c r="R10" s="14"/>
      <c r="S10" s="14">
        <v>0.218417034683629</v>
      </c>
      <c r="T10" s="14">
        <v>0.25133835619579697</v>
      </c>
      <c r="U10" s="14">
        <v>0.30458870076866601</v>
      </c>
      <c r="V10" s="14">
        <v>0.31700242361013098</v>
      </c>
      <c r="W10" s="14">
        <v>0.24257412541465101</v>
      </c>
      <c r="X10" s="14">
        <v>0.30644966960279801</v>
      </c>
      <c r="Y10" s="14">
        <v>0.31592310712657401</v>
      </c>
      <c r="Z10" s="14">
        <v>0.207903558219933</v>
      </c>
      <c r="AA10" s="14">
        <v>0.31663275077208902</v>
      </c>
      <c r="AB10" s="14">
        <v>0.28888552731369299</v>
      </c>
      <c r="AC10" s="14">
        <v>0.333357711651456</v>
      </c>
      <c r="AD10" s="14">
        <v>0.16948254584709299</v>
      </c>
      <c r="AE10" s="14"/>
      <c r="AF10" s="14">
        <v>0.249839551175776</v>
      </c>
      <c r="AG10" s="14">
        <v>0.191193736089939</v>
      </c>
      <c r="AH10" s="14">
        <v>0.244749334695396</v>
      </c>
      <c r="AI10" s="14">
        <v>0.26387507674362898</v>
      </c>
      <c r="AJ10" s="14">
        <v>0.335907575788156</v>
      </c>
      <c r="AK10" s="14">
        <v>0.320706705466415</v>
      </c>
      <c r="AL10" s="14">
        <v>0.246925061177864</v>
      </c>
      <c r="AM10" s="14">
        <v>0.38683985239804403</v>
      </c>
      <c r="AN10" s="14">
        <v>0.26233611297232001</v>
      </c>
      <c r="AO10" s="14">
        <v>0.25372933195090802</v>
      </c>
      <c r="AP10" s="14">
        <v>0.305776403209361</v>
      </c>
      <c r="AQ10" s="14">
        <v>0.27529704038952402</v>
      </c>
      <c r="AR10" s="14">
        <v>0.27298133347772802</v>
      </c>
      <c r="AS10" s="14">
        <v>0.12569776300421201</v>
      </c>
      <c r="AT10" s="14">
        <v>0.205345377792547</v>
      </c>
      <c r="AU10" s="14">
        <v>0.25705855689946999</v>
      </c>
      <c r="AV10" s="14"/>
      <c r="AW10" s="14">
        <v>0.31095720964053802</v>
      </c>
      <c r="AX10" s="14">
        <v>0.23172222252783101</v>
      </c>
      <c r="AY10" s="14"/>
      <c r="AZ10" s="14">
        <v>0.30413515223801102</v>
      </c>
      <c r="BA10" s="14">
        <v>0.28692245060043697</v>
      </c>
      <c r="BB10" s="14" t="s">
        <v>98</v>
      </c>
      <c r="BC10" s="14">
        <v>0.295245637568816</v>
      </c>
      <c r="BD10" s="14">
        <v>0.24387215438377999</v>
      </c>
      <c r="BE10" s="14">
        <v>0.24662087034091101</v>
      </c>
      <c r="BF10" s="14">
        <v>0.109243026269636</v>
      </c>
      <c r="BG10" s="14"/>
      <c r="BH10" s="14">
        <v>0.355818280135409</v>
      </c>
      <c r="BI10" s="14">
        <v>0.232873416234745</v>
      </c>
      <c r="BJ10" s="14">
        <v>0.256541819830923</v>
      </c>
      <c r="BK10" s="14"/>
      <c r="BL10" s="14">
        <v>0.35236853635017001</v>
      </c>
      <c r="BM10" s="14">
        <v>0.234360299648502</v>
      </c>
      <c r="BN10" s="14">
        <v>0.20754372582983799</v>
      </c>
      <c r="BO10" s="14">
        <v>0.29064127168593201</v>
      </c>
      <c r="BP10" s="14">
        <v>0.29225431454253598</v>
      </c>
      <c r="BQ10" s="14"/>
      <c r="BR10" s="14">
        <v>0.31390815650501802</v>
      </c>
      <c r="BS10" s="14">
        <v>0.24011413542486101</v>
      </c>
      <c r="BT10" s="14">
        <v>0.172523446572106</v>
      </c>
    </row>
    <row r="11" spans="2:72" x14ac:dyDescent="0.25">
      <c r="B11" s="15" t="s">
        <v>92</v>
      </c>
      <c r="C11" s="20">
        <v>8.2070392918821594E-2</v>
      </c>
      <c r="D11" s="20">
        <v>6.8674767576032997E-2</v>
      </c>
      <c r="E11" s="20">
        <v>9.5731198437647005E-2</v>
      </c>
      <c r="F11" s="20"/>
      <c r="G11" s="20">
        <v>6.5837576897560202E-2</v>
      </c>
      <c r="H11" s="20">
        <v>0.105605856611256</v>
      </c>
      <c r="I11" s="20">
        <v>7.5235941453028199E-2</v>
      </c>
      <c r="J11" s="20">
        <v>9.2452104359396395E-2</v>
      </c>
      <c r="K11" s="20">
        <v>9.3982479281856393E-2</v>
      </c>
      <c r="L11" s="20">
        <v>6.3011167216757494E-2</v>
      </c>
      <c r="M11" s="20"/>
      <c r="N11" s="20">
        <v>6.2428220422338102E-2</v>
      </c>
      <c r="O11" s="20">
        <v>9.7525626201095506E-2</v>
      </c>
      <c r="P11" s="20">
        <v>7.4237679683774094E-2</v>
      </c>
      <c r="Q11" s="20">
        <v>9.3495920877982905E-2</v>
      </c>
      <c r="R11" s="20"/>
      <c r="S11" s="20">
        <v>7.9454957384711297E-2</v>
      </c>
      <c r="T11" s="20">
        <v>7.1107450153639604E-2</v>
      </c>
      <c r="U11" s="20">
        <v>8.0065479437676002E-2</v>
      </c>
      <c r="V11" s="20">
        <v>0.103633928166845</v>
      </c>
      <c r="W11" s="20">
        <v>0.110122364935883</v>
      </c>
      <c r="X11" s="20">
        <v>6.1216219782972703E-2</v>
      </c>
      <c r="Y11" s="20">
        <v>5.6257466001693901E-2</v>
      </c>
      <c r="Z11" s="20">
        <v>0.103574595385294</v>
      </c>
      <c r="AA11" s="20">
        <v>9.2071395147938703E-2</v>
      </c>
      <c r="AB11" s="20">
        <v>6.8671620845688605E-2</v>
      </c>
      <c r="AC11" s="20">
        <v>0.112548532680533</v>
      </c>
      <c r="AD11" s="20">
        <v>7.2676454819993394E-2</v>
      </c>
      <c r="AE11" s="20"/>
      <c r="AF11" s="20">
        <v>0.12042156609955</v>
      </c>
      <c r="AG11" s="20">
        <v>9.3629233665287706E-2</v>
      </c>
      <c r="AH11" s="20">
        <v>9.2189664079540296E-2</v>
      </c>
      <c r="AI11" s="20">
        <v>9.8598715769425499E-2</v>
      </c>
      <c r="AJ11" s="20">
        <v>9.5023609838437703E-2</v>
      </c>
      <c r="AK11" s="20">
        <v>7.6779610027532599E-2</v>
      </c>
      <c r="AL11" s="20">
        <v>0.10739640030997299</v>
      </c>
      <c r="AM11" s="20">
        <v>2.46831057049034E-2</v>
      </c>
      <c r="AN11" s="20">
        <v>8.0614404632642397E-2</v>
      </c>
      <c r="AO11" s="20">
        <v>8.5897113920731502E-2</v>
      </c>
      <c r="AP11" s="20">
        <v>5.9812641219471101E-2</v>
      </c>
      <c r="AQ11" s="20">
        <v>2.4824395380319799E-2</v>
      </c>
      <c r="AR11" s="20">
        <v>8.5587106990979905E-2</v>
      </c>
      <c r="AS11" s="20">
        <v>2.1329798719138201E-2</v>
      </c>
      <c r="AT11" s="20">
        <v>2.42692714375864E-2</v>
      </c>
      <c r="AU11" s="20">
        <v>2.8904339243855302E-2</v>
      </c>
      <c r="AV11" s="20"/>
      <c r="AW11" s="20">
        <v>7.4702274951024494E-2</v>
      </c>
      <c r="AX11" s="20">
        <v>9.1814712824856801E-2</v>
      </c>
      <c r="AY11" s="20"/>
      <c r="AZ11" s="20">
        <v>8.1719447003471599E-2</v>
      </c>
      <c r="BA11" s="20">
        <v>6.2113143741116601E-2</v>
      </c>
      <c r="BB11" s="20" t="s">
        <v>98</v>
      </c>
      <c r="BC11" s="20">
        <v>9.06706701930141E-2</v>
      </c>
      <c r="BD11" s="20">
        <v>8.3617484053964505E-2</v>
      </c>
      <c r="BE11" s="20">
        <v>0.109063455759122</v>
      </c>
      <c r="BF11" s="20">
        <v>8.3851555004501102E-2</v>
      </c>
      <c r="BG11" s="20"/>
      <c r="BH11" s="20">
        <v>7.1305373959987997E-2</v>
      </c>
      <c r="BI11" s="20">
        <v>7.50346372018664E-2</v>
      </c>
      <c r="BJ11" s="20">
        <v>0.13348601697566101</v>
      </c>
      <c r="BK11" s="20"/>
      <c r="BL11" s="20">
        <v>6.5425901603062706E-2</v>
      </c>
      <c r="BM11" s="20">
        <v>7.7561448012657894E-2</v>
      </c>
      <c r="BN11" s="20">
        <v>4.7693011434532299E-2</v>
      </c>
      <c r="BO11" s="20">
        <v>8.0045731855811306E-2</v>
      </c>
      <c r="BP11" s="20">
        <v>0.12570189383261701</v>
      </c>
      <c r="BQ11" s="20"/>
      <c r="BR11" s="20">
        <v>6.28565483575107E-2</v>
      </c>
      <c r="BS11" s="20">
        <v>7.3932089962983699E-2</v>
      </c>
      <c r="BT11" s="20">
        <v>6.06740976334319E-2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BT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297</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90" x14ac:dyDescent="0.25">
      <c r="B9" s="15" t="s">
        <v>293</v>
      </c>
      <c r="C9" s="14">
        <v>0.52227410977511901</v>
      </c>
      <c r="D9" s="14">
        <v>0.51265256235144097</v>
      </c>
      <c r="E9" s="14">
        <v>0.53045210624877703</v>
      </c>
      <c r="F9" s="14"/>
      <c r="G9" s="14">
        <v>0.52851935146566698</v>
      </c>
      <c r="H9" s="14">
        <v>0.46659956609653902</v>
      </c>
      <c r="I9" s="14">
        <v>0.49081172336210599</v>
      </c>
      <c r="J9" s="14">
        <v>0.52915131038650898</v>
      </c>
      <c r="K9" s="14">
        <v>0.57436918163778705</v>
      </c>
      <c r="L9" s="14">
        <v>0.54837643084724697</v>
      </c>
      <c r="M9" s="14"/>
      <c r="N9" s="14">
        <v>0.52102880856924105</v>
      </c>
      <c r="O9" s="14">
        <v>0.50575404726516204</v>
      </c>
      <c r="P9" s="14">
        <v>0.48296739923069198</v>
      </c>
      <c r="Q9" s="14">
        <v>0.57520985530803503</v>
      </c>
      <c r="R9" s="14"/>
      <c r="S9" s="14">
        <v>0.49929895668541802</v>
      </c>
      <c r="T9" s="14">
        <v>0.50158401717758505</v>
      </c>
      <c r="U9" s="14">
        <v>0.52938977892466099</v>
      </c>
      <c r="V9" s="14">
        <v>0.53558205534994796</v>
      </c>
      <c r="W9" s="14">
        <v>0.497339624115403</v>
      </c>
      <c r="X9" s="14">
        <v>0.50001231406645097</v>
      </c>
      <c r="Y9" s="14">
        <v>0.51147888395777497</v>
      </c>
      <c r="Z9" s="14">
        <v>0.56626042272509203</v>
      </c>
      <c r="AA9" s="14">
        <v>0.55845551637961199</v>
      </c>
      <c r="AB9" s="14">
        <v>0.54103906264667601</v>
      </c>
      <c r="AC9" s="14">
        <v>0.57146400910480699</v>
      </c>
      <c r="AD9" s="14">
        <v>0.48513789968519599</v>
      </c>
      <c r="AE9" s="14"/>
      <c r="AF9" s="14">
        <v>0.64079990745652704</v>
      </c>
      <c r="AG9" s="14">
        <v>0.55406269730908198</v>
      </c>
      <c r="AH9" s="14">
        <v>0.57719782563994504</v>
      </c>
      <c r="AI9" s="14">
        <v>0.569094665883361</v>
      </c>
      <c r="AJ9" s="14">
        <v>0.45704244210072897</v>
      </c>
      <c r="AK9" s="14">
        <v>0.477659181293623</v>
      </c>
      <c r="AL9" s="14">
        <v>0.57221323279645198</v>
      </c>
      <c r="AM9" s="14">
        <v>0.59089077492124498</v>
      </c>
      <c r="AN9" s="14">
        <v>0.56551512001140802</v>
      </c>
      <c r="AO9" s="14">
        <v>0.52136410347113205</v>
      </c>
      <c r="AP9" s="14">
        <v>0.54083345405803596</v>
      </c>
      <c r="AQ9" s="14">
        <v>0.51676795433432998</v>
      </c>
      <c r="AR9" s="14">
        <v>0.41394886777448098</v>
      </c>
      <c r="AS9" s="14">
        <v>0.42111823169103901</v>
      </c>
      <c r="AT9" s="14">
        <v>0.47714808881639797</v>
      </c>
      <c r="AU9" s="14">
        <v>0.45530014115621398</v>
      </c>
      <c r="AV9" s="14"/>
      <c r="AW9" s="14">
        <v>0.53071110427918</v>
      </c>
      <c r="AX9" s="14">
        <v>0.51111620298639104</v>
      </c>
      <c r="AY9" s="14"/>
      <c r="AZ9" s="14">
        <v>0.52080752735319702</v>
      </c>
      <c r="BA9" s="14">
        <v>0.50796588377423402</v>
      </c>
      <c r="BB9" s="14" t="s">
        <v>98</v>
      </c>
      <c r="BC9" s="14">
        <v>0.53803588857212303</v>
      </c>
      <c r="BD9" s="14">
        <v>0.58183707292063103</v>
      </c>
      <c r="BE9" s="14">
        <v>0.52077971731060202</v>
      </c>
      <c r="BF9" s="14">
        <v>0.46176432945396201</v>
      </c>
      <c r="BG9" s="14"/>
      <c r="BH9" s="14">
        <v>0.50960757321567995</v>
      </c>
      <c r="BI9" s="14">
        <v>0.55370585060576005</v>
      </c>
      <c r="BJ9" s="14">
        <v>0.44322857054783299</v>
      </c>
      <c r="BK9" s="14"/>
      <c r="BL9" s="14">
        <v>0.49762041654161698</v>
      </c>
      <c r="BM9" s="14">
        <v>0.58859773934221105</v>
      </c>
      <c r="BN9" s="14">
        <v>0.503779669336336</v>
      </c>
      <c r="BO9" s="14">
        <v>0.47976660545625999</v>
      </c>
      <c r="BP9" s="14">
        <v>0.414455438741341</v>
      </c>
      <c r="BQ9" s="14"/>
      <c r="BR9" s="14">
        <v>0.48353346793430302</v>
      </c>
      <c r="BS9" s="14">
        <v>0.58097320948790399</v>
      </c>
      <c r="BT9" s="14">
        <v>0.49497760256082801</v>
      </c>
    </row>
    <row r="10" spans="2:72" ht="90" x14ac:dyDescent="0.25">
      <c r="B10" s="15" t="s">
        <v>294</v>
      </c>
      <c r="C10" s="14">
        <v>0.25122749404418199</v>
      </c>
      <c r="D10" s="14">
        <v>0.26252687657889101</v>
      </c>
      <c r="E10" s="14">
        <v>0.240917704548091</v>
      </c>
      <c r="F10" s="14"/>
      <c r="G10" s="14">
        <v>0.29603379809351898</v>
      </c>
      <c r="H10" s="14">
        <v>0.27176897175119402</v>
      </c>
      <c r="I10" s="14">
        <v>0.29053599580335598</v>
      </c>
      <c r="J10" s="14">
        <v>0.221651615429517</v>
      </c>
      <c r="K10" s="14">
        <v>0.195634668537992</v>
      </c>
      <c r="L10" s="14">
        <v>0.23376232908772801</v>
      </c>
      <c r="M10" s="14"/>
      <c r="N10" s="14">
        <v>0.29379398915334698</v>
      </c>
      <c r="O10" s="14">
        <v>0.252277278571926</v>
      </c>
      <c r="P10" s="14">
        <v>0.28344389544764198</v>
      </c>
      <c r="Q10" s="14">
        <v>0.17781908491404499</v>
      </c>
      <c r="R10" s="14"/>
      <c r="S10" s="14">
        <v>0.284270495758004</v>
      </c>
      <c r="T10" s="14">
        <v>0.29250723633737702</v>
      </c>
      <c r="U10" s="14">
        <v>0.24749341982092299</v>
      </c>
      <c r="V10" s="14">
        <v>0.20301021955575599</v>
      </c>
      <c r="W10" s="14">
        <v>0.257688094124637</v>
      </c>
      <c r="X10" s="14">
        <v>0.33073699118181399</v>
      </c>
      <c r="Y10" s="14">
        <v>0.26723791781633599</v>
      </c>
      <c r="Z10" s="14">
        <v>0.182551141358058</v>
      </c>
      <c r="AA10" s="14">
        <v>0.203157688623645</v>
      </c>
      <c r="AB10" s="14">
        <v>0.20061027411209001</v>
      </c>
      <c r="AC10" s="14">
        <v>0.22682443434024599</v>
      </c>
      <c r="AD10" s="14">
        <v>0.23555001864668901</v>
      </c>
      <c r="AE10" s="14"/>
      <c r="AF10" s="14">
        <v>0.122807168579822</v>
      </c>
      <c r="AG10" s="14">
        <v>0.15895132532747999</v>
      </c>
      <c r="AH10" s="14">
        <v>0.20348761775238</v>
      </c>
      <c r="AI10" s="14">
        <v>0.20557934875839701</v>
      </c>
      <c r="AJ10" s="14">
        <v>0.29033291087090601</v>
      </c>
      <c r="AK10" s="14">
        <v>0.31694372518903702</v>
      </c>
      <c r="AL10" s="14">
        <v>0.248433255108716</v>
      </c>
      <c r="AM10" s="14">
        <v>0.20227472217533299</v>
      </c>
      <c r="AN10" s="14">
        <v>0.27038277595507898</v>
      </c>
      <c r="AO10" s="14">
        <v>0.24888486541575</v>
      </c>
      <c r="AP10" s="14">
        <v>0.25886104524174902</v>
      </c>
      <c r="AQ10" s="14">
        <v>0.28013060622576602</v>
      </c>
      <c r="AR10" s="14">
        <v>0.31049985675290498</v>
      </c>
      <c r="AS10" s="14">
        <v>0.283583630186938</v>
      </c>
      <c r="AT10" s="14">
        <v>0.408331826298447</v>
      </c>
      <c r="AU10" s="14">
        <v>0.41022777667405103</v>
      </c>
      <c r="AV10" s="14"/>
      <c r="AW10" s="14">
        <v>0.248637794409139</v>
      </c>
      <c r="AX10" s="14">
        <v>0.25465236615055897</v>
      </c>
      <c r="AY10" s="14"/>
      <c r="AZ10" s="14">
        <v>0.24702414622184601</v>
      </c>
      <c r="BA10" s="14">
        <v>0.293290852518518</v>
      </c>
      <c r="BB10" s="14" t="s">
        <v>98</v>
      </c>
      <c r="BC10" s="14">
        <v>0.22484984150567799</v>
      </c>
      <c r="BD10" s="14">
        <v>0.23468676691239401</v>
      </c>
      <c r="BE10" s="14">
        <v>0.21506609626155301</v>
      </c>
      <c r="BF10" s="14">
        <v>0.25545493221041898</v>
      </c>
      <c r="BG10" s="14"/>
      <c r="BH10" s="14">
        <v>0.26097971910925399</v>
      </c>
      <c r="BI10" s="14">
        <v>0.247406143545819</v>
      </c>
      <c r="BJ10" s="14">
        <v>0.25036956897947699</v>
      </c>
      <c r="BK10" s="14"/>
      <c r="BL10" s="14">
        <v>0.28475394354507799</v>
      </c>
      <c r="BM10" s="14">
        <v>0.20904326229557499</v>
      </c>
      <c r="BN10" s="14">
        <v>0.284374622074265</v>
      </c>
      <c r="BO10" s="14">
        <v>0.40568259170079302</v>
      </c>
      <c r="BP10" s="14">
        <v>0.25599044380353703</v>
      </c>
      <c r="BQ10" s="14"/>
      <c r="BR10" s="14">
        <v>0.29843941782843703</v>
      </c>
      <c r="BS10" s="14">
        <v>0.2279105104711</v>
      </c>
      <c r="BT10" s="14">
        <v>0.34613753399212099</v>
      </c>
    </row>
    <row r="11" spans="2:72" ht="90" x14ac:dyDescent="0.25">
      <c r="B11" s="15" t="s">
        <v>295</v>
      </c>
      <c r="C11" s="14">
        <v>5.8561211205963103E-2</v>
      </c>
      <c r="D11" s="14">
        <v>7.5567844776336296E-2</v>
      </c>
      <c r="E11" s="14">
        <v>4.1267725072816001E-2</v>
      </c>
      <c r="F11" s="14"/>
      <c r="G11" s="14">
        <v>5.82556669568709E-2</v>
      </c>
      <c r="H11" s="14">
        <v>7.6010157186314001E-2</v>
      </c>
      <c r="I11" s="14">
        <v>3.7737311936063701E-2</v>
      </c>
      <c r="J11" s="14">
        <v>6.8193822436247706E-2</v>
      </c>
      <c r="K11" s="14">
        <v>6.0105702475345697E-2</v>
      </c>
      <c r="L11" s="14">
        <v>5.2716354040438299E-2</v>
      </c>
      <c r="M11" s="14"/>
      <c r="N11" s="14">
        <v>7.0667102580707505E-2</v>
      </c>
      <c r="O11" s="14">
        <v>6.3905019190220999E-2</v>
      </c>
      <c r="P11" s="14">
        <v>5.3061541988506003E-2</v>
      </c>
      <c r="Q11" s="14">
        <v>4.3920766487596602E-2</v>
      </c>
      <c r="R11" s="14"/>
      <c r="S11" s="14">
        <v>6.6356150113849405E-2</v>
      </c>
      <c r="T11" s="14">
        <v>5.15767245351193E-2</v>
      </c>
      <c r="U11" s="14">
        <v>5.83665011357219E-2</v>
      </c>
      <c r="V11" s="14">
        <v>7.0066253899283504E-2</v>
      </c>
      <c r="W11" s="14">
        <v>6.1390814535290397E-2</v>
      </c>
      <c r="X11" s="14">
        <v>3.4483530156724798E-2</v>
      </c>
      <c r="Y11" s="14">
        <v>5.03167870287363E-2</v>
      </c>
      <c r="Z11" s="14">
        <v>6.1121721061368102E-2</v>
      </c>
      <c r="AA11" s="14">
        <v>5.8956245375318302E-2</v>
      </c>
      <c r="AB11" s="14">
        <v>7.9255299087546999E-2</v>
      </c>
      <c r="AC11" s="14">
        <v>9.9712749564162401E-3</v>
      </c>
      <c r="AD11" s="14">
        <v>0.120112724071126</v>
      </c>
      <c r="AE11" s="14"/>
      <c r="AF11" s="14">
        <v>5.62987758733609E-2</v>
      </c>
      <c r="AG11" s="14">
        <v>2.6522563180104E-2</v>
      </c>
      <c r="AH11" s="14">
        <v>4.4660286747731003E-2</v>
      </c>
      <c r="AI11" s="14">
        <v>6.8403517897210303E-2</v>
      </c>
      <c r="AJ11" s="14">
        <v>4.9266855798634802E-2</v>
      </c>
      <c r="AK11" s="14">
        <v>6.2087461326145399E-2</v>
      </c>
      <c r="AL11" s="14">
        <v>6.8491386457234002E-2</v>
      </c>
      <c r="AM11" s="14">
        <v>5.9740533098869203E-2</v>
      </c>
      <c r="AN11" s="14">
        <v>4.458989409301E-2</v>
      </c>
      <c r="AO11" s="14">
        <v>4.1252266812514503E-2</v>
      </c>
      <c r="AP11" s="14">
        <v>6.7127393526265899E-2</v>
      </c>
      <c r="AQ11" s="14">
        <v>6.5687858128132007E-2</v>
      </c>
      <c r="AR11" s="14">
        <v>0.14071215442024801</v>
      </c>
      <c r="AS11" s="14">
        <v>0.13360843395003699</v>
      </c>
      <c r="AT11" s="14">
        <v>9.2106581444248298E-2</v>
      </c>
      <c r="AU11" s="14">
        <v>3.1490068180667199E-2</v>
      </c>
      <c r="AV11" s="14"/>
      <c r="AW11" s="14">
        <v>5.7112410477843101E-2</v>
      </c>
      <c r="AX11" s="14">
        <v>6.0477247001888203E-2</v>
      </c>
      <c r="AY11" s="14"/>
      <c r="AZ11" s="14">
        <v>6.48822868972697E-2</v>
      </c>
      <c r="BA11" s="14">
        <v>5.9238924283035697E-2</v>
      </c>
      <c r="BB11" s="14" t="s">
        <v>98</v>
      </c>
      <c r="BC11" s="14">
        <v>6.1450547356124999E-2</v>
      </c>
      <c r="BD11" s="14">
        <v>2.8888583324315899E-2</v>
      </c>
      <c r="BE11" s="14">
        <v>5.5940704424357002E-2</v>
      </c>
      <c r="BF11" s="14">
        <v>8.0228579519697599E-2</v>
      </c>
      <c r="BG11" s="14"/>
      <c r="BH11" s="14">
        <v>6.8507737157376097E-2</v>
      </c>
      <c r="BI11" s="14">
        <v>4.5968751814022997E-2</v>
      </c>
      <c r="BJ11" s="14">
        <v>6.9116505796345304E-2</v>
      </c>
      <c r="BK11" s="14"/>
      <c r="BL11" s="14">
        <v>7.4788999903494302E-2</v>
      </c>
      <c r="BM11" s="14">
        <v>4.2542338287945597E-2</v>
      </c>
      <c r="BN11" s="14">
        <v>6.1789849611282199E-2</v>
      </c>
      <c r="BO11" s="14">
        <v>3.5144942667913202E-2</v>
      </c>
      <c r="BP11" s="14">
        <v>5.0683131018547101E-2</v>
      </c>
      <c r="BQ11" s="14"/>
      <c r="BR11" s="14">
        <v>7.3397839111962696E-2</v>
      </c>
      <c r="BS11" s="14">
        <v>4.6321302987873597E-2</v>
      </c>
      <c r="BT11" s="14">
        <v>5.8943581540857701E-2</v>
      </c>
    </row>
    <row r="12" spans="2:72" ht="75" x14ac:dyDescent="0.25">
      <c r="B12" s="15" t="s">
        <v>296</v>
      </c>
      <c r="C12" s="14">
        <v>2.70613682358549E-2</v>
      </c>
      <c r="D12" s="14">
        <v>3.10485872166241E-2</v>
      </c>
      <c r="E12" s="14">
        <v>2.3352453520661301E-2</v>
      </c>
      <c r="F12" s="14"/>
      <c r="G12" s="14">
        <v>1.6568830189493702E-2</v>
      </c>
      <c r="H12" s="14">
        <v>1.6246186240886001E-2</v>
      </c>
      <c r="I12" s="14">
        <v>2.55577308830198E-2</v>
      </c>
      <c r="J12" s="14">
        <v>2.7402425939141099E-2</v>
      </c>
      <c r="K12" s="14">
        <v>3.3764626036507102E-2</v>
      </c>
      <c r="L12" s="14">
        <v>3.9331973717446699E-2</v>
      </c>
      <c r="M12" s="14"/>
      <c r="N12" s="14">
        <v>2.0158737555567501E-2</v>
      </c>
      <c r="O12" s="14">
        <v>2.6362336017030901E-2</v>
      </c>
      <c r="P12" s="14">
        <v>3.5247227923995803E-2</v>
      </c>
      <c r="Q12" s="14">
        <v>2.66802238360026E-2</v>
      </c>
      <c r="R12" s="14"/>
      <c r="S12" s="14">
        <v>7.6191925445152102E-3</v>
      </c>
      <c r="T12" s="14">
        <v>3.3697308371291597E-2</v>
      </c>
      <c r="U12" s="14">
        <v>1.1723499853682699E-2</v>
      </c>
      <c r="V12" s="14">
        <v>3.3070174082974302E-2</v>
      </c>
      <c r="W12" s="14">
        <v>2.0418774477632899E-2</v>
      </c>
      <c r="X12" s="14">
        <v>3.2581309550822002E-2</v>
      </c>
      <c r="Y12" s="14">
        <v>5.1846158837889199E-2</v>
      </c>
      <c r="Z12" s="14">
        <v>2.37389775730091E-2</v>
      </c>
      <c r="AA12" s="14">
        <v>2.7882045718523402E-2</v>
      </c>
      <c r="AB12" s="14">
        <v>2.5002615919189099E-2</v>
      </c>
      <c r="AC12" s="14">
        <v>2.1017821383532299E-2</v>
      </c>
      <c r="AD12" s="14">
        <v>6.26321775173386E-2</v>
      </c>
      <c r="AE12" s="14"/>
      <c r="AF12" s="14">
        <v>0</v>
      </c>
      <c r="AG12" s="14">
        <v>1.9836400073951502E-2</v>
      </c>
      <c r="AH12" s="14">
        <v>4.5380266980876702E-2</v>
      </c>
      <c r="AI12" s="14">
        <v>1.56007700246479E-2</v>
      </c>
      <c r="AJ12" s="14">
        <v>2.6783382240828098E-2</v>
      </c>
      <c r="AK12" s="14">
        <v>3.30844400676936E-2</v>
      </c>
      <c r="AL12" s="14">
        <v>1.09460874389381E-2</v>
      </c>
      <c r="AM12" s="14">
        <v>2.1971286746472099E-2</v>
      </c>
      <c r="AN12" s="14">
        <v>3.7489412693162902E-2</v>
      </c>
      <c r="AO12" s="14">
        <v>6.8964094342087195E-2</v>
      </c>
      <c r="AP12" s="14">
        <v>3.3879972571937797E-2</v>
      </c>
      <c r="AQ12" s="14">
        <v>1.67839500155328E-2</v>
      </c>
      <c r="AR12" s="14">
        <v>1.16794493456839E-2</v>
      </c>
      <c r="AS12" s="14">
        <v>2.44676762464681E-2</v>
      </c>
      <c r="AT12" s="14">
        <v>0</v>
      </c>
      <c r="AU12" s="14">
        <v>1.2944319827221801E-2</v>
      </c>
      <c r="AV12" s="14"/>
      <c r="AW12" s="14">
        <v>3.1315677020928703E-2</v>
      </c>
      <c r="AX12" s="14">
        <v>2.1435054167323601E-2</v>
      </c>
      <c r="AY12" s="14"/>
      <c r="AZ12" s="14">
        <v>3.5819333011768803E-2</v>
      </c>
      <c r="BA12" s="14">
        <v>2.2461525403195601E-2</v>
      </c>
      <c r="BB12" s="14" t="s">
        <v>98</v>
      </c>
      <c r="BC12" s="14">
        <v>3.1617204785026602E-2</v>
      </c>
      <c r="BD12" s="14">
        <v>9.7324723337180903E-3</v>
      </c>
      <c r="BE12" s="14">
        <v>2.6070358255085298E-2</v>
      </c>
      <c r="BF12" s="14">
        <v>0</v>
      </c>
      <c r="BG12" s="14"/>
      <c r="BH12" s="14">
        <v>4.5231268186958599E-2</v>
      </c>
      <c r="BI12" s="14">
        <v>1.38569326639515E-2</v>
      </c>
      <c r="BJ12" s="14">
        <v>2.06336440623822E-2</v>
      </c>
      <c r="BK12" s="14"/>
      <c r="BL12" s="14">
        <v>4.41136571339013E-2</v>
      </c>
      <c r="BM12" s="14">
        <v>1.7431915977653201E-2</v>
      </c>
      <c r="BN12" s="14">
        <v>1.68959473800364E-2</v>
      </c>
      <c r="BO12" s="14">
        <v>3.49465841285811E-2</v>
      </c>
      <c r="BP12" s="14">
        <v>2.2447385022225302E-2</v>
      </c>
      <c r="BQ12" s="14"/>
      <c r="BR12" s="14">
        <v>4.4407081924516298E-2</v>
      </c>
      <c r="BS12" s="14">
        <v>1.9082885926795301E-2</v>
      </c>
      <c r="BT12" s="14">
        <v>1.03821039544683E-2</v>
      </c>
    </row>
    <row r="13" spans="2:72" x14ac:dyDescent="0.25">
      <c r="B13" s="15" t="s">
        <v>117</v>
      </c>
      <c r="C13" s="20">
        <v>0.140875816738881</v>
      </c>
      <c r="D13" s="20">
        <v>0.11820412907670801</v>
      </c>
      <c r="E13" s="20">
        <v>0.16401001060965401</v>
      </c>
      <c r="F13" s="20"/>
      <c r="G13" s="20">
        <v>0.10062235329445</v>
      </c>
      <c r="H13" s="20">
        <v>0.169375118725067</v>
      </c>
      <c r="I13" s="20">
        <v>0.15535723801545401</v>
      </c>
      <c r="J13" s="20">
        <v>0.153600825808585</v>
      </c>
      <c r="K13" s="20">
        <v>0.136125821312368</v>
      </c>
      <c r="L13" s="20">
        <v>0.12581291230714101</v>
      </c>
      <c r="M13" s="20"/>
      <c r="N13" s="20">
        <v>9.4351362141136097E-2</v>
      </c>
      <c r="O13" s="20">
        <v>0.15170131895566</v>
      </c>
      <c r="P13" s="20">
        <v>0.14527993540916401</v>
      </c>
      <c r="Q13" s="20">
        <v>0.17637006945432099</v>
      </c>
      <c r="R13" s="20"/>
      <c r="S13" s="20">
        <v>0.14245520489821401</v>
      </c>
      <c r="T13" s="20">
        <v>0.120634713578627</v>
      </c>
      <c r="U13" s="20">
        <v>0.153026800265012</v>
      </c>
      <c r="V13" s="20">
        <v>0.158271297112038</v>
      </c>
      <c r="W13" s="20">
        <v>0.16316269274703701</v>
      </c>
      <c r="X13" s="20">
        <v>0.10218585504418801</v>
      </c>
      <c r="Y13" s="20">
        <v>0.119120252359264</v>
      </c>
      <c r="Z13" s="20">
        <v>0.16632773728247299</v>
      </c>
      <c r="AA13" s="20">
        <v>0.15154850390290101</v>
      </c>
      <c r="AB13" s="20">
        <v>0.15409274823449801</v>
      </c>
      <c r="AC13" s="20">
        <v>0.17072246021499801</v>
      </c>
      <c r="AD13" s="20">
        <v>9.6567180079650497E-2</v>
      </c>
      <c r="AE13" s="20"/>
      <c r="AF13" s="20">
        <v>0.18009414809029001</v>
      </c>
      <c r="AG13" s="20">
        <v>0.240627014109383</v>
      </c>
      <c r="AH13" s="20">
        <v>0.12927400287906701</v>
      </c>
      <c r="AI13" s="20">
        <v>0.14132169743638401</v>
      </c>
      <c r="AJ13" s="20">
        <v>0.176574408988903</v>
      </c>
      <c r="AK13" s="20">
        <v>0.110225192123501</v>
      </c>
      <c r="AL13" s="20">
        <v>9.9916038198659796E-2</v>
      </c>
      <c r="AM13" s="20">
        <v>0.12512268305808</v>
      </c>
      <c r="AN13" s="20">
        <v>8.2022797247339796E-2</v>
      </c>
      <c r="AO13" s="20">
        <v>0.119534669958516</v>
      </c>
      <c r="AP13" s="20">
        <v>9.9298134602011395E-2</v>
      </c>
      <c r="AQ13" s="20">
        <v>0.12062963129623901</v>
      </c>
      <c r="AR13" s="20">
        <v>0.123159671706682</v>
      </c>
      <c r="AS13" s="20">
        <v>0.13722202792551799</v>
      </c>
      <c r="AT13" s="20">
        <v>2.2413503440907E-2</v>
      </c>
      <c r="AU13" s="20">
        <v>9.0037694161845996E-2</v>
      </c>
      <c r="AV13" s="20"/>
      <c r="AW13" s="20">
        <v>0.13222301381290899</v>
      </c>
      <c r="AX13" s="20">
        <v>0.15231912969383801</v>
      </c>
      <c r="AY13" s="20"/>
      <c r="AZ13" s="20">
        <v>0.13146670651591799</v>
      </c>
      <c r="BA13" s="20">
        <v>0.117042814021016</v>
      </c>
      <c r="BB13" s="20" t="s">
        <v>98</v>
      </c>
      <c r="BC13" s="20">
        <v>0.14404651778104699</v>
      </c>
      <c r="BD13" s="20">
        <v>0.14485510450894001</v>
      </c>
      <c r="BE13" s="20">
        <v>0.182143123748403</v>
      </c>
      <c r="BF13" s="20">
        <v>0.20255215881592201</v>
      </c>
      <c r="BG13" s="20"/>
      <c r="BH13" s="20">
        <v>0.115673702330731</v>
      </c>
      <c r="BI13" s="20">
        <v>0.139062321370447</v>
      </c>
      <c r="BJ13" s="20">
        <v>0.21665171061396199</v>
      </c>
      <c r="BK13" s="20"/>
      <c r="BL13" s="20">
        <v>9.8722982875909499E-2</v>
      </c>
      <c r="BM13" s="20">
        <v>0.142384744096616</v>
      </c>
      <c r="BN13" s="20">
        <v>0.13315991159808099</v>
      </c>
      <c r="BO13" s="20">
        <v>4.4459276046453E-2</v>
      </c>
      <c r="BP13" s="20">
        <v>0.256423601414349</v>
      </c>
      <c r="BQ13" s="20"/>
      <c r="BR13" s="20">
        <v>0.100222193200781</v>
      </c>
      <c r="BS13" s="20">
        <v>0.125712091126327</v>
      </c>
      <c r="BT13" s="20">
        <v>8.9559177951725299E-2</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BT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302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60" x14ac:dyDescent="0.25">
      <c r="B9" s="15" t="s">
        <v>298</v>
      </c>
      <c r="C9" s="14">
        <v>0.320870629911642</v>
      </c>
      <c r="D9" s="14">
        <v>0.29487236907688402</v>
      </c>
      <c r="E9" s="14">
        <v>0.34596924177397398</v>
      </c>
      <c r="F9" s="14"/>
      <c r="G9" s="14">
        <v>0.28145104493166001</v>
      </c>
      <c r="H9" s="14">
        <v>0.37114287479959102</v>
      </c>
      <c r="I9" s="14">
        <v>0.37774283212871801</v>
      </c>
      <c r="J9" s="14">
        <v>0.34932428755193301</v>
      </c>
      <c r="K9" s="14">
        <v>0.29479549160943302</v>
      </c>
      <c r="L9" s="14">
        <v>0.25456991541401203</v>
      </c>
      <c r="M9" s="14"/>
      <c r="N9" s="14">
        <v>0.25759966133312001</v>
      </c>
      <c r="O9" s="14">
        <v>0.30594352619735299</v>
      </c>
      <c r="P9" s="14">
        <v>0.32490950444304201</v>
      </c>
      <c r="Q9" s="14">
        <v>0.40454610111634098</v>
      </c>
      <c r="R9" s="14"/>
      <c r="S9" s="14">
        <v>0.29444173115191202</v>
      </c>
      <c r="T9" s="14">
        <v>0.281072943662518</v>
      </c>
      <c r="U9" s="14">
        <v>0.29577754381860399</v>
      </c>
      <c r="V9" s="14">
        <v>0.27633091562566198</v>
      </c>
      <c r="W9" s="14">
        <v>0.26486075009736698</v>
      </c>
      <c r="X9" s="14">
        <v>0.28926371061296302</v>
      </c>
      <c r="Y9" s="14">
        <v>0.353439428887174</v>
      </c>
      <c r="Z9" s="14">
        <v>0.35302184255798302</v>
      </c>
      <c r="AA9" s="14">
        <v>0.35598117110761801</v>
      </c>
      <c r="AB9" s="14">
        <v>0.38165480181796302</v>
      </c>
      <c r="AC9" s="14">
        <v>0.45718813103334699</v>
      </c>
      <c r="AD9" s="14">
        <v>0.37579332253777997</v>
      </c>
      <c r="AE9" s="14"/>
      <c r="AF9" s="14">
        <v>0.46994410486324401</v>
      </c>
      <c r="AG9" s="14">
        <v>0.39279665660204</v>
      </c>
      <c r="AH9" s="14">
        <v>0.42599770434629303</v>
      </c>
      <c r="AI9" s="14">
        <v>0.34304518969777398</v>
      </c>
      <c r="AJ9" s="14">
        <v>0.30119971398792</v>
      </c>
      <c r="AK9" s="14">
        <v>0.275393462442237</v>
      </c>
      <c r="AL9" s="14">
        <v>0.33987637952648098</v>
      </c>
      <c r="AM9" s="14">
        <v>0.35502080531799601</v>
      </c>
      <c r="AN9" s="14">
        <v>0.32646953988602301</v>
      </c>
      <c r="AO9" s="14">
        <v>0.29240307272406002</v>
      </c>
      <c r="AP9" s="14">
        <v>0.35382312352239398</v>
      </c>
      <c r="AQ9" s="14">
        <v>0.28199112326172099</v>
      </c>
      <c r="AR9" s="14">
        <v>0.25045783487199103</v>
      </c>
      <c r="AS9" s="14">
        <v>0.21523399293242701</v>
      </c>
      <c r="AT9" s="14">
        <v>0.210852296833037</v>
      </c>
      <c r="AU9" s="14">
        <v>0.18398883342799399</v>
      </c>
      <c r="AV9" s="14"/>
      <c r="AW9" s="14">
        <v>0.32868445472993801</v>
      </c>
      <c r="AX9" s="14">
        <v>0.31053686367011801</v>
      </c>
      <c r="AY9" s="14"/>
      <c r="AZ9" s="14">
        <v>0.263149714811099</v>
      </c>
      <c r="BA9" s="14">
        <v>0.335977934266112</v>
      </c>
      <c r="BB9" s="14" t="s">
        <v>98</v>
      </c>
      <c r="BC9" s="14">
        <v>0.44801284666573099</v>
      </c>
      <c r="BD9" s="14">
        <v>0.40757551185087398</v>
      </c>
      <c r="BE9" s="14">
        <v>0.336014413759402</v>
      </c>
      <c r="BF9" s="14">
        <v>0.20837869703532599</v>
      </c>
      <c r="BG9" s="14"/>
      <c r="BH9" s="14">
        <v>0.325414433961488</v>
      </c>
      <c r="BI9" s="14">
        <v>0.31603607137610401</v>
      </c>
      <c r="BJ9" s="14">
        <v>0.34833456144279401</v>
      </c>
      <c r="BK9" s="14"/>
      <c r="BL9" s="14">
        <v>0.25754362203665898</v>
      </c>
      <c r="BM9" s="14">
        <v>0.39947783923238001</v>
      </c>
      <c r="BN9" s="14">
        <v>0.21096306603419099</v>
      </c>
      <c r="BO9" s="14">
        <v>0.29202822659820898</v>
      </c>
      <c r="BP9" s="14">
        <v>0.30628064240071701</v>
      </c>
      <c r="BQ9" s="14"/>
      <c r="BR9" s="14">
        <v>0.21746009293615801</v>
      </c>
      <c r="BS9" s="14">
        <v>0.37686340809295898</v>
      </c>
      <c r="BT9" s="14">
        <v>0.22939153908839899</v>
      </c>
    </row>
    <row r="10" spans="2:72" ht="75" x14ac:dyDescent="0.25">
      <c r="B10" s="15" t="s">
        <v>299</v>
      </c>
      <c r="C10" s="14">
        <v>0.25733233118394899</v>
      </c>
      <c r="D10" s="14">
        <v>0.27938744125137599</v>
      </c>
      <c r="E10" s="14">
        <v>0.23650239823609201</v>
      </c>
      <c r="F10" s="14"/>
      <c r="G10" s="14">
        <v>0.273388769337221</v>
      </c>
      <c r="H10" s="14">
        <v>0.27248567005394098</v>
      </c>
      <c r="I10" s="14">
        <v>0.229301510865624</v>
      </c>
      <c r="J10" s="14">
        <v>0.26094395168725298</v>
      </c>
      <c r="K10" s="14">
        <v>0.23375182976370101</v>
      </c>
      <c r="L10" s="14">
        <v>0.26998650771996602</v>
      </c>
      <c r="M10" s="14"/>
      <c r="N10" s="14">
        <v>0.27255959403862501</v>
      </c>
      <c r="O10" s="14">
        <v>0.30056323110924599</v>
      </c>
      <c r="P10" s="14">
        <v>0.25923326025601001</v>
      </c>
      <c r="Q10" s="14">
        <v>0.19200983242252101</v>
      </c>
      <c r="R10" s="14"/>
      <c r="S10" s="14">
        <v>0.23828451028492101</v>
      </c>
      <c r="T10" s="14">
        <v>0.28759747119900603</v>
      </c>
      <c r="U10" s="14">
        <v>0.26104326893197</v>
      </c>
      <c r="V10" s="14">
        <v>0.268364861705986</v>
      </c>
      <c r="W10" s="14">
        <v>0.26377554009427001</v>
      </c>
      <c r="X10" s="14">
        <v>0.31107201548434399</v>
      </c>
      <c r="Y10" s="14">
        <v>0.239432510776734</v>
      </c>
      <c r="Z10" s="14">
        <v>0.27846402009034499</v>
      </c>
      <c r="AA10" s="14">
        <v>0.27157026949669999</v>
      </c>
      <c r="AB10" s="14">
        <v>0.20936625274468401</v>
      </c>
      <c r="AC10" s="14">
        <v>0.18947190964042601</v>
      </c>
      <c r="AD10" s="14">
        <v>0.219978423172008</v>
      </c>
      <c r="AE10" s="14"/>
      <c r="AF10" s="14">
        <v>0.23471464790348201</v>
      </c>
      <c r="AG10" s="14">
        <v>0.163888332084517</v>
      </c>
      <c r="AH10" s="14">
        <v>0.17640187965412901</v>
      </c>
      <c r="AI10" s="14">
        <v>0.29108012711846099</v>
      </c>
      <c r="AJ10" s="14">
        <v>0.25842279831796899</v>
      </c>
      <c r="AK10" s="14">
        <v>0.23928608193744799</v>
      </c>
      <c r="AL10" s="14">
        <v>0.30076078045271598</v>
      </c>
      <c r="AM10" s="14">
        <v>0.251648549858416</v>
      </c>
      <c r="AN10" s="14">
        <v>0.33005530899615299</v>
      </c>
      <c r="AO10" s="14">
        <v>0.31769483718666502</v>
      </c>
      <c r="AP10" s="14">
        <v>0.29158640356459598</v>
      </c>
      <c r="AQ10" s="14">
        <v>0.256372517708151</v>
      </c>
      <c r="AR10" s="14">
        <v>0.28072877637166399</v>
      </c>
      <c r="AS10" s="14">
        <v>0.29297025735930299</v>
      </c>
      <c r="AT10" s="14">
        <v>0.35008977026252203</v>
      </c>
      <c r="AU10" s="14">
        <v>0.27563749622989198</v>
      </c>
      <c r="AV10" s="14"/>
      <c r="AW10" s="14">
        <v>0.26019478944853902</v>
      </c>
      <c r="AX10" s="14">
        <v>0.25354673638623498</v>
      </c>
      <c r="AY10" s="14"/>
      <c r="AZ10" s="14">
        <v>0.27882095261929402</v>
      </c>
      <c r="BA10" s="14">
        <v>0.27150622835718302</v>
      </c>
      <c r="BB10" s="14" t="s">
        <v>98</v>
      </c>
      <c r="BC10" s="14">
        <v>0.194084199451003</v>
      </c>
      <c r="BD10" s="14">
        <v>0.21364933562089</v>
      </c>
      <c r="BE10" s="14">
        <v>0.23877850084986199</v>
      </c>
      <c r="BF10" s="14">
        <v>0.28894641749835298</v>
      </c>
      <c r="BG10" s="14"/>
      <c r="BH10" s="14">
        <v>0.241265290905259</v>
      </c>
      <c r="BI10" s="14">
        <v>0.28453790167481902</v>
      </c>
      <c r="BJ10" s="14">
        <v>0.20026113279767199</v>
      </c>
      <c r="BK10" s="14"/>
      <c r="BL10" s="14">
        <v>0.29217037486339997</v>
      </c>
      <c r="BM10" s="14">
        <v>0.25876115282191398</v>
      </c>
      <c r="BN10" s="14">
        <v>0.29150382688468202</v>
      </c>
      <c r="BO10" s="14">
        <v>0.24352413630915401</v>
      </c>
      <c r="BP10" s="14">
        <v>0.18964335289037301</v>
      </c>
      <c r="BQ10" s="14"/>
      <c r="BR10" s="14">
        <v>0.32475770629616302</v>
      </c>
      <c r="BS10" s="14">
        <v>0.26831400115194298</v>
      </c>
      <c r="BT10" s="14">
        <v>0.261342314547092</v>
      </c>
    </row>
    <row r="11" spans="2:72" ht="75" x14ac:dyDescent="0.25">
      <c r="B11" s="15" t="s">
        <v>300</v>
      </c>
      <c r="C11" s="14">
        <v>0.263368163011166</v>
      </c>
      <c r="D11" s="14">
        <v>0.26466687833235802</v>
      </c>
      <c r="E11" s="14">
        <v>0.26058468330948598</v>
      </c>
      <c r="F11" s="14"/>
      <c r="G11" s="14">
        <v>0.300087921078876</v>
      </c>
      <c r="H11" s="14">
        <v>0.179355684661997</v>
      </c>
      <c r="I11" s="14">
        <v>0.23009853550032999</v>
      </c>
      <c r="J11" s="14">
        <v>0.24713931840064801</v>
      </c>
      <c r="K11" s="14">
        <v>0.30904118367202399</v>
      </c>
      <c r="L11" s="14">
        <v>0.31655985295472999</v>
      </c>
      <c r="M11" s="14"/>
      <c r="N11" s="14">
        <v>0.32560392192963999</v>
      </c>
      <c r="O11" s="14">
        <v>0.23369282909447001</v>
      </c>
      <c r="P11" s="14">
        <v>0.248062678278413</v>
      </c>
      <c r="Q11" s="14">
        <v>0.24224021896359099</v>
      </c>
      <c r="R11" s="14"/>
      <c r="S11" s="14">
        <v>0.30892405184560101</v>
      </c>
      <c r="T11" s="14">
        <v>0.27042146238952902</v>
      </c>
      <c r="U11" s="14">
        <v>0.25655823960229102</v>
      </c>
      <c r="V11" s="14">
        <v>0.26583804135330402</v>
      </c>
      <c r="W11" s="14">
        <v>0.31510540838339401</v>
      </c>
      <c r="X11" s="14">
        <v>0.29809295259885599</v>
      </c>
      <c r="Y11" s="14">
        <v>0.243184033810395</v>
      </c>
      <c r="Z11" s="14">
        <v>0.22635184693190499</v>
      </c>
      <c r="AA11" s="14">
        <v>0.21044874222304999</v>
      </c>
      <c r="AB11" s="14">
        <v>0.24727950474114299</v>
      </c>
      <c r="AC11" s="14">
        <v>0.22079520245468201</v>
      </c>
      <c r="AD11" s="14">
        <v>0.221624609703995</v>
      </c>
      <c r="AE11" s="14"/>
      <c r="AF11" s="14">
        <v>6.0578611138066903E-2</v>
      </c>
      <c r="AG11" s="14">
        <v>0.225143217811795</v>
      </c>
      <c r="AH11" s="14">
        <v>0.27855965056549598</v>
      </c>
      <c r="AI11" s="14">
        <v>0.26082927012151502</v>
      </c>
      <c r="AJ11" s="14">
        <v>0.28441188295882402</v>
      </c>
      <c r="AK11" s="14">
        <v>0.28091801716297099</v>
      </c>
      <c r="AL11" s="14">
        <v>0.261673115459505</v>
      </c>
      <c r="AM11" s="14">
        <v>0.25473738839676302</v>
      </c>
      <c r="AN11" s="14">
        <v>0.193765654282364</v>
      </c>
      <c r="AO11" s="14">
        <v>0.25242443381802698</v>
      </c>
      <c r="AP11" s="14">
        <v>0.17256073614059</v>
      </c>
      <c r="AQ11" s="14">
        <v>0.30988173148023002</v>
      </c>
      <c r="AR11" s="14">
        <v>0.27391124144059698</v>
      </c>
      <c r="AS11" s="14">
        <v>0.31343057196774099</v>
      </c>
      <c r="AT11" s="14">
        <v>0.40174443847222502</v>
      </c>
      <c r="AU11" s="14">
        <v>0.363988673989317</v>
      </c>
      <c r="AV11" s="14"/>
      <c r="AW11" s="14">
        <v>0.26865650877756703</v>
      </c>
      <c r="AX11" s="14">
        <v>0.25637433729518699</v>
      </c>
      <c r="AY11" s="14"/>
      <c r="AZ11" s="14">
        <v>0.29249893904399499</v>
      </c>
      <c r="BA11" s="14">
        <v>0.23889535446420401</v>
      </c>
      <c r="BB11" s="14" t="s">
        <v>98</v>
      </c>
      <c r="BC11" s="14">
        <v>0.26423260284172001</v>
      </c>
      <c r="BD11" s="14">
        <v>0.24568759717137501</v>
      </c>
      <c r="BE11" s="14">
        <v>0.25958854452447799</v>
      </c>
      <c r="BF11" s="14">
        <v>0.19643842878887999</v>
      </c>
      <c r="BG11" s="14"/>
      <c r="BH11" s="14">
        <v>0.25918451851261898</v>
      </c>
      <c r="BI11" s="14">
        <v>0.27230829990194499</v>
      </c>
      <c r="BJ11" s="14">
        <v>0.24565834040489101</v>
      </c>
      <c r="BK11" s="14"/>
      <c r="BL11" s="14">
        <v>0.272590230869864</v>
      </c>
      <c r="BM11" s="14">
        <v>0.23736954744171501</v>
      </c>
      <c r="BN11" s="14">
        <v>0.36130875726852302</v>
      </c>
      <c r="BO11" s="14">
        <v>0.279241727850224</v>
      </c>
      <c r="BP11" s="14">
        <v>0.262263061799765</v>
      </c>
      <c r="BQ11" s="14"/>
      <c r="BR11" s="14">
        <v>0.25210527054363002</v>
      </c>
      <c r="BS11" s="14">
        <v>0.24943537850463199</v>
      </c>
      <c r="BT11" s="14">
        <v>0.39651390224692501</v>
      </c>
    </row>
    <row r="12" spans="2:72" ht="60" x14ac:dyDescent="0.25">
      <c r="B12" s="15" t="s">
        <v>301</v>
      </c>
      <c r="C12" s="14">
        <v>5.4844848128481401E-2</v>
      </c>
      <c r="D12" s="14">
        <v>5.9313354196871997E-2</v>
      </c>
      <c r="E12" s="14">
        <v>5.08583384254091E-2</v>
      </c>
      <c r="F12" s="14"/>
      <c r="G12" s="14">
        <v>2.9784755090336401E-2</v>
      </c>
      <c r="H12" s="14">
        <v>5.21142648038566E-2</v>
      </c>
      <c r="I12" s="14">
        <v>4.0825883853213299E-2</v>
      </c>
      <c r="J12" s="14">
        <v>5.1525399423545198E-2</v>
      </c>
      <c r="K12" s="14">
        <v>6.8395760556890603E-2</v>
      </c>
      <c r="L12" s="14">
        <v>7.89061821895536E-2</v>
      </c>
      <c r="M12" s="14"/>
      <c r="N12" s="14">
        <v>7.1702197630215903E-2</v>
      </c>
      <c r="O12" s="14">
        <v>4.5648192681465999E-2</v>
      </c>
      <c r="P12" s="14">
        <v>5.97699790943515E-2</v>
      </c>
      <c r="Q12" s="14">
        <v>3.7257219932352599E-2</v>
      </c>
      <c r="R12" s="14"/>
      <c r="S12" s="14">
        <v>4.98236000185492E-2</v>
      </c>
      <c r="T12" s="14">
        <v>7.0078932607787997E-2</v>
      </c>
      <c r="U12" s="14">
        <v>5.98611334893034E-2</v>
      </c>
      <c r="V12" s="14">
        <v>6.4262201745530295E-2</v>
      </c>
      <c r="W12" s="14">
        <v>2.5259053042890799E-2</v>
      </c>
      <c r="X12" s="14">
        <v>2.6115488508025302E-2</v>
      </c>
      <c r="Y12" s="14">
        <v>6.3366211946771805E-2</v>
      </c>
      <c r="Z12" s="14">
        <v>3.4025678729533999E-2</v>
      </c>
      <c r="AA12" s="14">
        <v>7.02784877541833E-2</v>
      </c>
      <c r="AB12" s="14">
        <v>4.7718554882399303E-2</v>
      </c>
      <c r="AC12" s="14">
        <v>3.0170811244325999E-2</v>
      </c>
      <c r="AD12" s="14">
        <v>0.13665542621330101</v>
      </c>
      <c r="AE12" s="14"/>
      <c r="AF12" s="14">
        <v>5.62987758733609E-2</v>
      </c>
      <c r="AG12" s="14">
        <v>2.3936936462233799E-2</v>
      </c>
      <c r="AH12" s="14">
        <v>4.2652822625070502E-2</v>
      </c>
      <c r="AI12" s="14">
        <v>3.42642552839523E-2</v>
      </c>
      <c r="AJ12" s="14">
        <v>5.1071397834353799E-2</v>
      </c>
      <c r="AK12" s="14">
        <v>9.8546134134645205E-2</v>
      </c>
      <c r="AL12" s="14">
        <v>3.0579299288216899E-2</v>
      </c>
      <c r="AM12" s="14">
        <v>5.4722294051289803E-2</v>
      </c>
      <c r="AN12" s="14">
        <v>6.7391784527116097E-2</v>
      </c>
      <c r="AO12" s="14">
        <v>2.91040548423003E-2</v>
      </c>
      <c r="AP12" s="14">
        <v>8.7647662104244198E-2</v>
      </c>
      <c r="AQ12" s="14">
        <v>6.8316639232577803E-2</v>
      </c>
      <c r="AR12" s="14">
        <v>7.6639433436559296E-2</v>
      </c>
      <c r="AS12" s="14">
        <v>1.8497673545095902E-2</v>
      </c>
      <c r="AT12" s="14">
        <v>1.9239904207536799E-2</v>
      </c>
      <c r="AU12" s="14">
        <v>0.11976322284065501</v>
      </c>
      <c r="AV12" s="14"/>
      <c r="AW12" s="14">
        <v>6.0542796712858199E-2</v>
      </c>
      <c r="AX12" s="14">
        <v>4.7309323581103901E-2</v>
      </c>
      <c r="AY12" s="14"/>
      <c r="AZ12" s="14">
        <v>7.2836795048548106E-2</v>
      </c>
      <c r="BA12" s="14">
        <v>5.5737863424769503E-2</v>
      </c>
      <c r="BB12" s="14" t="s">
        <v>98</v>
      </c>
      <c r="BC12" s="14">
        <v>7.6972024258154699E-3</v>
      </c>
      <c r="BD12" s="14">
        <v>3.8921998257611203E-2</v>
      </c>
      <c r="BE12" s="14">
        <v>5.0662441229814698E-2</v>
      </c>
      <c r="BF12" s="14">
        <v>2.4629835053441899E-2</v>
      </c>
      <c r="BG12" s="14"/>
      <c r="BH12" s="14">
        <v>8.8052704800572201E-2</v>
      </c>
      <c r="BI12" s="14">
        <v>3.4292691824107803E-2</v>
      </c>
      <c r="BJ12" s="14">
        <v>4.09165802597403E-2</v>
      </c>
      <c r="BK12" s="14"/>
      <c r="BL12" s="14">
        <v>9.7357699779010501E-2</v>
      </c>
      <c r="BM12" s="14">
        <v>1.8004615492558201E-2</v>
      </c>
      <c r="BN12" s="14">
        <v>3.6503316410016098E-2</v>
      </c>
      <c r="BO12" s="14">
        <v>2.8426365936531899E-2</v>
      </c>
      <c r="BP12" s="14">
        <v>5.1765472777726501E-2</v>
      </c>
      <c r="BQ12" s="14"/>
      <c r="BR12" s="14">
        <v>0.124907116049344</v>
      </c>
      <c r="BS12" s="14">
        <v>2.6808109670581701E-2</v>
      </c>
      <c r="BT12" s="14">
        <v>4.5097096249977903E-2</v>
      </c>
    </row>
    <row r="13" spans="2:72" x14ac:dyDescent="0.25">
      <c r="B13" s="15" t="s">
        <v>168</v>
      </c>
      <c r="C13" s="20">
        <v>0.103584027764762</v>
      </c>
      <c r="D13" s="20">
        <v>0.10175995714251</v>
      </c>
      <c r="E13" s="20">
        <v>0.10608533825503901</v>
      </c>
      <c r="F13" s="20"/>
      <c r="G13" s="20">
        <v>0.115287509561907</v>
      </c>
      <c r="H13" s="20">
        <v>0.124901505680615</v>
      </c>
      <c r="I13" s="20">
        <v>0.122031237652113</v>
      </c>
      <c r="J13" s="20">
        <v>9.1067042936620907E-2</v>
      </c>
      <c r="K13" s="20">
        <v>9.40157343979523E-2</v>
      </c>
      <c r="L13" s="20">
        <v>7.9977541721738502E-2</v>
      </c>
      <c r="M13" s="20"/>
      <c r="N13" s="20">
        <v>7.2534625068398695E-2</v>
      </c>
      <c r="O13" s="20">
        <v>0.11415222091746401</v>
      </c>
      <c r="P13" s="20">
        <v>0.108024577928184</v>
      </c>
      <c r="Q13" s="20">
        <v>0.12394662756519501</v>
      </c>
      <c r="R13" s="20"/>
      <c r="S13" s="20">
        <v>0.10852610669901699</v>
      </c>
      <c r="T13" s="20">
        <v>9.0829190141159005E-2</v>
      </c>
      <c r="U13" s="20">
        <v>0.126759814157832</v>
      </c>
      <c r="V13" s="20">
        <v>0.12520397956951901</v>
      </c>
      <c r="W13" s="20">
        <v>0.13099924838207799</v>
      </c>
      <c r="X13" s="20">
        <v>7.5455832795812E-2</v>
      </c>
      <c r="Y13" s="20">
        <v>0.10057781457892601</v>
      </c>
      <c r="Z13" s="20">
        <v>0.108136611690233</v>
      </c>
      <c r="AA13" s="20">
        <v>9.1721329418448905E-2</v>
      </c>
      <c r="AB13" s="20">
        <v>0.11398088581381099</v>
      </c>
      <c r="AC13" s="20">
        <v>0.10237394562721901</v>
      </c>
      <c r="AD13" s="20">
        <v>4.59482183729156E-2</v>
      </c>
      <c r="AE13" s="20"/>
      <c r="AF13" s="20">
        <v>0.17846386022184499</v>
      </c>
      <c r="AG13" s="20">
        <v>0.19423485703941401</v>
      </c>
      <c r="AH13" s="20">
        <v>7.6387942809011705E-2</v>
      </c>
      <c r="AI13" s="20">
        <v>7.0781157778297105E-2</v>
      </c>
      <c r="AJ13" s="20">
        <v>0.104894206900934</v>
      </c>
      <c r="AK13" s="20">
        <v>0.105856304322699</v>
      </c>
      <c r="AL13" s="20">
        <v>6.7110425273081004E-2</v>
      </c>
      <c r="AM13" s="20">
        <v>8.3870962375535693E-2</v>
      </c>
      <c r="AN13" s="20">
        <v>8.2317712308344504E-2</v>
      </c>
      <c r="AO13" s="20">
        <v>0.108373601428947</v>
      </c>
      <c r="AP13" s="20">
        <v>9.43820746681759E-2</v>
      </c>
      <c r="AQ13" s="20">
        <v>8.3437988317319606E-2</v>
      </c>
      <c r="AR13" s="20">
        <v>0.11826271387918801</v>
      </c>
      <c r="AS13" s="20">
        <v>0.159867504195432</v>
      </c>
      <c r="AT13" s="20">
        <v>1.8073590224678301E-2</v>
      </c>
      <c r="AU13" s="20">
        <v>5.6621773512142197E-2</v>
      </c>
      <c r="AV13" s="20"/>
      <c r="AW13" s="20">
        <v>8.1921450331098003E-2</v>
      </c>
      <c r="AX13" s="20">
        <v>0.132232739067356</v>
      </c>
      <c r="AY13" s="20"/>
      <c r="AZ13" s="20">
        <v>9.2693598477064099E-2</v>
      </c>
      <c r="BA13" s="20">
        <v>9.7882619487731706E-2</v>
      </c>
      <c r="BB13" s="20" t="s">
        <v>98</v>
      </c>
      <c r="BC13" s="20">
        <v>8.5973148615730494E-2</v>
      </c>
      <c r="BD13" s="20">
        <v>9.41655570992498E-2</v>
      </c>
      <c r="BE13" s="20">
        <v>0.114956099636442</v>
      </c>
      <c r="BF13" s="20">
        <v>0.28160662162400002</v>
      </c>
      <c r="BG13" s="20"/>
      <c r="BH13" s="20">
        <v>8.6083051820061401E-2</v>
      </c>
      <c r="BI13" s="20">
        <v>9.2825035223024294E-2</v>
      </c>
      <c r="BJ13" s="20">
        <v>0.164829385094904</v>
      </c>
      <c r="BK13" s="20"/>
      <c r="BL13" s="20">
        <v>8.03380724510665E-2</v>
      </c>
      <c r="BM13" s="20">
        <v>8.6386845011433205E-2</v>
      </c>
      <c r="BN13" s="20">
        <v>9.9721033402588199E-2</v>
      </c>
      <c r="BO13" s="20">
        <v>0.15677954330588101</v>
      </c>
      <c r="BP13" s="20">
        <v>0.19004747013141801</v>
      </c>
      <c r="BQ13" s="20"/>
      <c r="BR13" s="20">
        <v>8.0769814174705107E-2</v>
      </c>
      <c r="BS13" s="20">
        <v>7.8579102579884194E-2</v>
      </c>
      <c r="BT13" s="20">
        <v>6.7655147867606999E-2</v>
      </c>
    </row>
    <row r="14" spans="2:72" x14ac:dyDescent="0.25">
      <c r="B14" s="16"/>
    </row>
    <row r="15" spans="2:72" x14ac:dyDescent="0.25">
      <c r="B15" t="s">
        <v>94</v>
      </c>
    </row>
    <row r="16" spans="2:72" x14ac:dyDescent="0.25">
      <c r="B16" t="s">
        <v>95</v>
      </c>
    </row>
    <row r="18" spans="2:2" x14ac:dyDescent="0.25">
      <c r="B18"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100</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90</v>
      </c>
      <c r="C9" s="14">
        <v>0.67203081431829903</v>
      </c>
      <c r="D9" s="14">
        <v>0.70181239110955196</v>
      </c>
      <c r="E9" s="14">
        <v>0.64391360852497503</v>
      </c>
      <c r="F9" s="14"/>
      <c r="G9" s="14">
        <v>0.55921685895711704</v>
      </c>
      <c r="H9" s="14">
        <v>0.61144898259300495</v>
      </c>
      <c r="I9" s="14">
        <v>0.65750810684747696</v>
      </c>
      <c r="J9" s="14">
        <v>0.67765256069420299</v>
      </c>
      <c r="K9" s="14">
        <v>0.745305362726156</v>
      </c>
      <c r="L9" s="14">
        <v>0.75502064956716797</v>
      </c>
      <c r="M9" s="14"/>
      <c r="N9" s="14">
        <v>0.74884773081276701</v>
      </c>
      <c r="O9" s="14">
        <v>0.69572532035952395</v>
      </c>
      <c r="P9" s="14">
        <v>0.63478517709458104</v>
      </c>
      <c r="Q9" s="14">
        <v>0.59985321634158895</v>
      </c>
      <c r="R9" s="14"/>
      <c r="S9" s="14">
        <v>0.63069254499635097</v>
      </c>
      <c r="T9" s="14">
        <v>0.69551473063750102</v>
      </c>
      <c r="U9" s="14">
        <v>0.62197107325578704</v>
      </c>
      <c r="V9" s="14">
        <v>0.66653977704930001</v>
      </c>
      <c r="W9" s="14">
        <v>0.63368874648017903</v>
      </c>
      <c r="X9" s="14">
        <v>0.67364565920213804</v>
      </c>
      <c r="Y9" s="14">
        <v>0.75824407087632795</v>
      </c>
      <c r="Z9" s="14">
        <v>0.74372390845799896</v>
      </c>
      <c r="AA9" s="14">
        <v>0.63391077857710998</v>
      </c>
      <c r="AB9" s="14">
        <v>0.67300366773616305</v>
      </c>
      <c r="AC9" s="14">
        <v>0.70430425567243704</v>
      </c>
      <c r="AD9" s="14">
        <v>0.75559831649059395</v>
      </c>
      <c r="AE9" s="14"/>
      <c r="AF9" s="14">
        <v>0.79391552619638095</v>
      </c>
      <c r="AG9" s="14">
        <v>0.60091479538716597</v>
      </c>
      <c r="AH9" s="14">
        <v>0.65961574379155297</v>
      </c>
      <c r="AI9" s="14">
        <v>0.67148153582886605</v>
      </c>
      <c r="AJ9" s="14">
        <v>0.65789394293605896</v>
      </c>
      <c r="AK9" s="14">
        <v>0.62543507889321004</v>
      </c>
      <c r="AL9" s="14">
        <v>0.69007686710070903</v>
      </c>
      <c r="AM9" s="14">
        <v>0.66575557741008295</v>
      </c>
      <c r="AN9" s="14">
        <v>0.699628223969881</v>
      </c>
      <c r="AO9" s="14">
        <v>0.720211045665065</v>
      </c>
      <c r="AP9" s="14">
        <v>0.65784636038394195</v>
      </c>
      <c r="AQ9" s="14">
        <v>0.64335111067226003</v>
      </c>
      <c r="AR9" s="14">
        <v>0.78765952312908105</v>
      </c>
      <c r="AS9" s="14">
        <v>0.83732532856991504</v>
      </c>
      <c r="AT9" s="14">
        <v>0.73461938790104298</v>
      </c>
      <c r="AU9" s="14">
        <v>0.76905198055272095</v>
      </c>
      <c r="AV9" s="14"/>
      <c r="AW9" s="14">
        <v>0.71099997518519797</v>
      </c>
      <c r="AX9" s="14">
        <v>0.62049418425666802</v>
      </c>
      <c r="AY9" s="14"/>
      <c r="AZ9" s="14">
        <v>0.75873945526326703</v>
      </c>
      <c r="BA9" s="14">
        <v>0.67198766842990598</v>
      </c>
      <c r="BB9" s="14" t="s">
        <v>98</v>
      </c>
      <c r="BC9" s="14">
        <v>0.58315879180444696</v>
      </c>
      <c r="BD9" s="14">
        <v>0.58579810776609598</v>
      </c>
      <c r="BE9" s="14">
        <v>0.612464001851733</v>
      </c>
      <c r="BF9" s="14">
        <v>0.52641788503100195</v>
      </c>
      <c r="BG9" s="14"/>
      <c r="BH9" s="14">
        <v>0.69358670261104105</v>
      </c>
      <c r="BI9" s="14">
        <v>0.71126342971090495</v>
      </c>
      <c r="BJ9" s="14">
        <v>0.53659622334739698</v>
      </c>
      <c r="BK9" s="14"/>
      <c r="BL9" s="14">
        <v>0.73638274567875195</v>
      </c>
      <c r="BM9" s="14">
        <v>0.65530322503122596</v>
      </c>
      <c r="BN9" s="14">
        <v>0.76190330173864196</v>
      </c>
      <c r="BO9" s="14">
        <v>0.60484634807225002</v>
      </c>
      <c r="BP9" s="14">
        <v>0.57962929725519097</v>
      </c>
      <c r="BQ9" s="14"/>
      <c r="BR9" s="14">
        <v>0.73812015142824405</v>
      </c>
      <c r="BS9" s="14">
        <v>0.67734927225549801</v>
      </c>
      <c r="BT9" s="14">
        <v>0.74775362012207403</v>
      </c>
    </row>
    <row r="10" spans="2:72" ht="30" x14ac:dyDescent="0.25">
      <c r="B10" s="15" t="s">
        <v>91</v>
      </c>
      <c r="C10" s="14">
        <v>0.23546775257637001</v>
      </c>
      <c r="D10" s="14">
        <v>0.22012270668318401</v>
      </c>
      <c r="E10" s="14">
        <v>0.24883451645419</v>
      </c>
      <c r="F10" s="14"/>
      <c r="G10" s="14">
        <v>0.36438755074142898</v>
      </c>
      <c r="H10" s="14">
        <v>0.28690158316537301</v>
      </c>
      <c r="I10" s="14">
        <v>0.23873067902967501</v>
      </c>
      <c r="J10" s="14">
        <v>0.22035660398051399</v>
      </c>
      <c r="K10" s="14">
        <v>0.17257078086397201</v>
      </c>
      <c r="L10" s="14">
        <v>0.159012265027764</v>
      </c>
      <c r="M10" s="14"/>
      <c r="N10" s="14">
        <v>0.18913928277676501</v>
      </c>
      <c r="O10" s="14">
        <v>0.21117768463476499</v>
      </c>
      <c r="P10" s="14">
        <v>0.28146703235835902</v>
      </c>
      <c r="Q10" s="14">
        <v>0.26783206884016397</v>
      </c>
      <c r="R10" s="14"/>
      <c r="S10" s="14">
        <v>0.262668781146567</v>
      </c>
      <c r="T10" s="14">
        <v>0.236380119900958</v>
      </c>
      <c r="U10" s="14">
        <v>0.31794446183386899</v>
      </c>
      <c r="V10" s="14">
        <v>0.20079045018400901</v>
      </c>
      <c r="W10" s="14">
        <v>0.271207351989669</v>
      </c>
      <c r="X10" s="14">
        <v>0.18820242603169701</v>
      </c>
      <c r="Y10" s="14">
        <v>0.132103787148101</v>
      </c>
      <c r="Z10" s="14">
        <v>0.17899208538858499</v>
      </c>
      <c r="AA10" s="14">
        <v>0.278507770580317</v>
      </c>
      <c r="AB10" s="14">
        <v>0.24995651862270599</v>
      </c>
      <c r="AC10" s="14">
        <v>0.23579229047438899</v>
      </c>
      <c r="AD10" s="14">
        <v>0.19577429298208501</v>
      </c>
      <c r="AE10" s="14"/>
      <c r="AF10" s="14">
        <v>9.7481509546584896E-2</v>
      </c>
      <c r="AG10" s="14">
        <v>0.27315451562468701</v>
      </c>
      <c r="AH10" s="14">
        <v>0.246589227716973</v>
      </c>
      <c r="AI10" s="14">
        <v>0.21572102901219001</v>
      </c>
      <c r="AJ10" s="14">
        <v>0.21725907319141299</v>
      </c>
      <c r="AK10" s="14">
        <v>0.30503766904781499</v>
      </c>
      <c r="AL10" s="14">
        <v>0.21502461831611699</v>
      </c>
      <c r="AM10" s="14">
        <v>0.29121262492643801</v>
      </c>
      <c r="AN10" s="14">
        <v>0.21219568546095799</v>
      </c>
      <c r="AO10" s="14">
        <v>0.20467881764558801</v>
      </c>
      <c r="AP10" s="14">
        <v>0.23157433372058001</v>
      </c>
      <c r="AQ10" s="14">
        <v>0.28784329730548203</v>
      </c>
      <c r="AR10" s="14">
        <v>0.17249908051637999</v>
      </c>
      <c r="AS10" s="14">
        <v>0.16267467143008499</v>
      </c>
      <c r="AT10" s="14">
        <v>0.221325341540173</v>
      </c>
      <c r="AU10" s="14">
        <v>0.13835511546439799</v>
      </c>
      <c r="AV10" s="14"/>
      <c r="AW10" s="14">
        <v>0.20211055207161099</v>
      </c>
      <c r="AX10" s="14">
        <v>0.279582577326566</v>
      </c>
      <c r="AY10" s="14"/>
      <c r="AZ10" s="14">
        <v>0.15347222944882999</v>
      </c>
      <c r="BA10" s="14">
        <v>0.22993775837951999</v>
      </c>
      <c r="BB10" s="14" t="s">
        <v>98</v>
      </c>
      <c r="BC10" s="14">
        <v>0.26966657297763102</v>
      </c>
      <c r="BD10" s="14">
        <v>0.31482460998873601</v>
      </c>
      <c r="BE10" s="14">
        <v>0.31929819018421102</v>
      </c>
      <c r="BF10" s="14">
        <v>0.36981996208169798</v>
      </c>
      <c r="BG10" s="14"/>
      <c r="BH10" s="14">
        <v>0.219238206217376</v>
      </c>
      <c r="BI10" s="14">
        <v>0.201906131462536</v>
      </c>
      <c r="BJ10" s="14">
        <v>0.33063623125036201</v>
      </c>
      <c r="BK10" s="14"/>
      <c r="BL10" s="14">
        <v>0.17732554479211399</v>
      </c>
      <c r="BM10" s="14">
        <v>0.26257584759934</v>
      </c>
      <c r="BN10" s="14">
        <v>0.18860427942196101</v>
      </c>
      <c r="BO10" s="14">
        <v>0.277775584424094</v>
      </c>
      <c r="BP10" s="14">
        <v>0.30180947645587702</v>
      </c>
      <c r="BQ10" s="14"/>
      <c r="BR10" s="14">
        <v>0.19573337999788501</v>
      </c>
      <c r="BS10" s="14">
        <v>0.23504060022415499</v>
      </c>
      <c r="BT10" s="14">
        <v>0.21273428441334499</v>
      </c>
    </row>
    <row r="11" spans="2:72" x14ac:dyDescent="0.25">
      <c r="B11" s="15" t="s">
        <v>92</v>
      </c>
      <c r="C11" s="20">
        <v>9.2501433105330599E-2</v>
      </c>
      <c r="D11" s="20">
        <v>7.8064902207264503E-2</v>
      </c>
      <c r="E11" s="20">
        <v>0.107251875020835</v>
      </c>
      <c r="F11" s="20"/>
      <c r="G11" s="20">
        <v>7.6395590301454097E-2</v>
      </c>
      <c r="H11" s="20">
        <v>0.101649434241621</v>
      </c>
      <c r="I11" s="20">
        <v>0.103761214122848</v>
      </c>
      <c r="J11" s="20">
        <v>0.101990835325283</v>
      </c>
      <c r="K11" s="20">
        <v>8.2123856409871798E-2</v>
      </c>
      <c r="L11" s="20">
        <v>8.5967085405068394E-2</v>
      </c>
      <c r="M11" s="20"/>
      <c r="N11" s="20">
        <v>6.2012986410468401E-2</v>
      </c>
      <c r="O11" s="20">
        <v>9.3096995005710698E-2</v>
      </c>
      <c r="P11" s="20">
        <v>8.3747790547059595E-2</v>
      </c>
      <c r="Q11" s="20">
        <v>0.132314714818247</v>
      </c>
      <c r="R11" s="20"/>
      <c r="S11" s="20">
        <v>0.10663867385708201</v>
      </c>
      <c r="T11" s="20">
        <v>6.8105149461541198E-2</v>
      </c>
      <c r="U11" s="20">
        <v>6.00844649103447E-2</v>
      </c>
      <c r="V11" s="20">
        <v>0.13266977276669101</v>
      </c>
      <c r="W11" s="20">
        <v>9.5103901530151705E-2</v>
      </c>
      <c r="X11" s="20">
        <v>0.13815191476616501</v>
      </c>
      <c r="Y11" s="20">
        <v>0.10965214197557099</v>
      </c>
      <c r="Z11" s="20">
        <v>7.7284006153415796E-2</v>
      </c>
      <c r="AA11" s="20">
        <v>8.7581450842572905E-2</v>
      </c>
      <c r="AB11" s="20">
        <v>7.70398136411308E-2</v>
      </c>
      <c r="AC11" s="20">
        <v>5.9903453853174103E-2</v>
      </c>
      <c r="AD11" s="20">
        <v>4.8627390527320999E-2</v>
      </c>
      <c r="AE11" s="20"/>
      <c r="AF11" s="20">
        <v>0.108602964257034</v>
      </c>
      <c r="AG11" s="20">
        <v>0.12593068898814699</v>
      </c>
      <c r="AH11" s="20">
        <v>9.3795028491473503E-2</v>
      </c>
      <c r="AI11" s="20">
        <v>0.112797435158943</v>
      </c>
      <c r="AJ11" s="20">
        <v>0.124846983872528</v>
      </c>
      <c r="AK11" s="20">
        <v>6.9527252058975003E-2</v>
      </c>
      <c r="AL11" s="20">
        <v>9.4898514583173998E-2</v>
      </c>
      <c r="AM11" s="20">
        <v>4.30317976634789E-2</v>
      </c>
      <c r="AN11" s="20">
        <v>8.8176090569161397E-2</v>
      </c>
      <c r="AO11" s="20">
        <v>7.5110136689347198E-2</v>
      </c>
      <c r="AP11" s="20">
        <v>0.110579305895478</v>
      </c>
      <c r="AQ11" s="20">
        <v>6.8805592022258194E-2</v>
      </c>
      <c r="AR11" s="20">
        <v>3.98413963545396E-2</v>
      </c>
      <c r="AS11" s="20">
        <v>0</v>
      </c>
      <c r="AT11" s="20">
        <v>4.4055270558783902E-2</v>
      </c>
      <c r="AU11" s="20">
        <v>9.2592903982881905E-2</v>
      </c>
      <c r="AV11" s="20"/>
      <c r="AW11" s="20">
        <v>8.6889472743191004E-2</v>
      </c>
      <c r="AX11" s="20">
        <v>9.9923238416765897E-2</v>
      </c>
      <c r="AY11" s="20"/>
      <c r="AZ11" s="20">
        <v>8.7788315287902804E-2</v>
      </c>
      <c r="BA11" s="20">
        <v>9.8074573190574596E-2</v>
      </c>
      <c r="BB11" s="20" t="s">
        <v>98</v>
      </c>
      <c r="BC11" s="20">
        <v>0.14717463521792101</v>
      </c>
      <c r="BD11" s="20">
        <v>9.9377282245167897E-2</v>
      </c>
      <c r="BE11" s="20">
        <v>6.8237807964055999E-2</v>
      </c>
      <c r="BF11" s="20">
        <v>0.10376215288729999</v>
      </c>
      <c r="BG11" s="20"/>
      <c r="BH11" s="20">
        <v>8.7175091171582605E-2</v>
      </c>
      <c r="BI11" s="20">
        <v>8.6830438826558304E-2</v>
      </c>
      <c r="BJ11" s="20">
        <v>0.132767545402242</v>
      </c>
      <c r="BK11" s="20"/>
      <c r="BL11" s="20">
        <v>8.6291709529134897E-2</v>
      </c>
      <c r="BM11" s="20">
        <v>8.2120927369433397E-2</v>
      </c>
      <c r="BN11" s="20">
        <v>4.9492418839397902E-2</v>
      </c>
      <c r="BO11" s="20">
        <v>0.11737806750365599</v>
      </c>
      <c r="BP11" s="20">
        <v>0.118561226288932</v>
      </c>
      <c r="BQ11" s="20"/>
      <c r="BR11" s="20">
        <v>6.6146468573870798E-2</v>
      </c>
      <c r="BS11" s="20">
        <v>8.7610127520347705E-2</v>
      </c>
      <c r="BT11" s="20">
        <v>3.95120954645811E-2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BT23"/>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304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303</v>
      </c>
      <c r="C9" s="14">
        <v>5.2722134271115897E-2</v>
      </c>
      <c r="D9" s="14">
        <v>5.8316718327913901E-2</v>
      </c>
      <c r="E9" s="14">
        <v>4.7620393216678797E-2</v>
      </c>
      <c r="F9" s="14"/>
      <c r="G9" s="14">
        <v>1.5566608185642299E-2</v>
      </c>
      <c r="H9" s="14">
        <v>4.6366490495268697E-2</v>
      </c>
      <c r="I9" s="14">
        <v>8.2715460595187695E-2</v>
      </c>
      <c r="J9" s="14">
        <v>4.1941876394703002E-2</v>
      </c>
      <c r="K9" s="14">
        <v>7.5957710446864002E-2</v>
      </c>
      <c r="L9" s="14">
        <v>5.1538804102915198E-2</v>
      </c>
      <c r="M9" s="14"/>
      <c r="N9" s="14">
        <v>5.97954597035249E-2</v>
      </c>
      <c r="O9" s="14">
        <v>4.7673178478936103E-2</v>
      </c>
      <c r="P9" s="14">
        <v>7.1705089683213596E-2</v>
      </c>
      <c r="Q9" s="14">
        <v>2.8983329186249698E-2</v>
      </c>
      <c r="R9" s="14"/>
      <c r="S9" s="14">
        <v>2.66360141074636E-2</v>
      </c>
      <c r="T9" s="14">
        <v>5.8530687659356199E-2</v>
      </c>
      <c r="U9" s="14">
        <v>7.5365841178328799E-2</v>
      </c>
      <c r="V9" s="14">
        <v>6.5232714834135702E-2</v>
      </c>
      <c r="W9" s="14">
        <v>6.0895399950367302E-2</v>
      </c>
      <c r="X9" s="14">
        <v>5.18692521406212E-2</v>
      </c>
      <c r="Y9" s="14">
        <v>8.6121931130611007E-2</v>
      </c>
      <c r="Z9" s="14">
        <v>2.1265585784210998E-2</v>
      </c>
      <c r="AA9" s="14">
        <v>4.5307397287183103E-2</v>
      </c>
      <c r="AB9" s="14">
        <v>4.8402116699832201E-2</v>
      </c>
      <c r="AC9" s="14">
        <v>2.7304615252560401E-2</v>
      </c>
      <c r="AD9" s="14">
        <v>7.0577541817789899E-2</v>
      </c>
      <c r="AE9" s="14"/>
      <c r="AF9" s="14">
        <v>5.62987758733609E-2</v>
      </c>
      <c r="AG9" s="14">
        <v>2.5058772757627901E-2</v>
      </c>
      <c r="AH9" s="14">
        <v>3.20840066349233E-2</v>
      </c>
      <c r="AI9" s="14">
        <v>2.08574953189277E-2</v>
      </c>
      <c r="AJ9" s="14">
        <v>5.3994543464926797E-2</v>
      </c>
      <c r="AK9" s="14">
        <v>3.9777621035797003E-2</v>
      </c>
      <c r="AL9" s="14">
        <v>6.2767369036966003E-2</v>
      </c>
      <c r="AM9" s="14">
        <v>4.57733571394233E-2</v>
      </c>
      <c r="AN9" s="14">
        <v>9.9572371032042806E-2</v>
      </c>
      <c r="AO9" s="14">
        <v>6.1837542114976697E-2</v>
      </c>
      <c r="AP9" s="14">
        <v>0.106503418038551</v>
      </c>
      <c r="AQ9" s="14">
        <v>2.7993645202906502E-2</v>
      </c>
      <c r="AR9" s="14">
        <v>9.7673549293709597E-2</v>
      </c>
      <c r="AS9" s="14">
        <v>2.44676762464681E-2</v>
      </c>
      <c r="AT9" s="14">
        <v>1.9239904207536799E-2</v>
      </c>
      <c r="AU9" s="14">
        <v>7.6762582496746806E-2</v>
      </c>
      <c r="AV9" s="14"/>
      <c r="AW9" s="14">
        <v>6.3053105186638495E-2</v>
      </c>
      <c r="AX9" s="14">
        <v>3.9059447818377703E-2</v>
      </c>
      <c r="AY9" s="14"/>
      <c r="AZ9" s="14">
        <v>7.1534968760838105E-2</v>
      </c>
      <c r="BA9" s="14">
        <v>6.5294613602043305E-2</v>
      </c>
      <c r="BB9" s="14" t="s">
        <v>98</v>
      </c>
      <c r="BC9" s="14">
        <v>2.0852646773063099E-2</v>
      </c>
      <c r="BD9" s="14">
        <v>2.3243848394994299E-2</v>
      </c>
      <c r="BE9" s="14">
        <v>3.0782421254098399E-2</v>
      </c>
      <c r="BF9" s="14">
        <v>2.40205182582558E-2</v>
      </c>
      <c r="BG9" s="14"/>
      <c r="BH9" s="14">
        <v>9.2555820241154593E-2</v>
      </c>
      <c r="BI9" s="14">
        <v>2.6771577906584701E-2</v>
      </c>
      <c r="BJ9" s="14">
        <v>5.1496849402893702E-2</v>
      </c>
      <c r="BK9" s="14"/>
      <c r="BL9" s="14">
        <v>8.3012280916101994E-2</v>
      </c>
      <c r="BM9" s="14">
        <v>2.47430579110322E-2</v>
      </c>
      <c r="BN9" s="14">
        <v>1.4327302998937299E-2</v>
      </c>
      <c r="BO9" s="14">
        <v>8.6977945901545298E-2</v>
      </c>
      <c r="BP9" s="14">
        <v>7.4082846227386298E-2</v>
      </c>
      <c r="BQ9" s="14"/>
      <c r="BR9" s="14">
        <v>9.7686137961156105E-2</v>
      </c>
      <c r="BS9" s="14">
        <v>3.06480142352447E-2</v>
      </c>
      <c r="BT9" s="14">
        <v>9.3713288393094708E-3</v>
      </c>
    </row>
    <row r="10" spans="2:72" x14ac:dyDescent="0.25">
      <c r="B10" s="15" t="s">
        <v>135</v>
      </c>
      <c r="C10" s="14">
        <v>3.27157754927924E-2</v>
      </c>
      <c r="D10" s="14">
        <v>3.5051753055457199E-2</v>
      </c>
      <c r="E10" s="14">
        <v>3.0659831610664202E-2</v>
      </c>
      <c r="F10" s="14"/>
      <c r="G10" s="14">
        <v>3.0383726923876399E-2</v>
      </c>
      <c r="H10" s="14">
        <v>2.0706952713151702E-2</v>
      </c>
      <c r="I10" s="14">
        <v>3.6559311835920101E-2</v>
      </c>
      <c r="J10" s="14">
        <v>2.40279661206469E-2</v>
      </c>
      <c r="K10" s="14">
        <v>3.7564767975144797E-2</v>
      </c>
      <c r="L10" s="14">
        <v>4.4695961449835502E-2</v>
      </c>
      <c r="M10" s="14"/>
      <c r="N10" s="14">
        <v>2.8071083325065901E-2</v>
      </c>
      <c r="O10" s="14">
        <v>2.3481192358813699E-2</v>
      </c>
      <c r="P10" s="14">
        <v>3.7436785839795303E-2</v>
      </c>
      <c r="Q10" s="14">
        <v>4.3712172688402301E-2</v>
      </c>
      <c r="R10" s="14"/>
      <c r="S10" s="14">
        <v>4.3173489722703198E-2</v>
      </c>
      <c r="T10" s="14">
        <v>1.8164607603398199E-2</v>
      </c>
      <c r="U10" s="14">
        <v>2.4194915008619301E-2</v>
      </c>
      <c r="V10" s="14">
        <v>2.4995020123657799E-2</v>
      </c>
      <c r="W10" s="14">
        <v>4.6754942989463401E-2</v>
      </c>
      <c r="X10" s="14">
        <v>6.0473578047107603E-2</v>
      </c>
      <c r="Y10" s="14">
        <v>2.6351173059649399E-2</v>
      </c>
      <c r="Z10" s="14">
        <v>2.1729768082643999E-2</v>
      </c>
      <c r="AA10" s="14">
        <v>2.9565657413350301E-2</v>
      </c>
      <c r="AB10" s="14">
        <v>2.04018688856719E-2</v>
      </c>
      <c r="AC10" s="14">
        <v>2.1281765071793E-2</v>
      </c>
      <c r="AD10" s="14">
        <v>7.6062041092337496E-2</v>
      </c>
      <c r="AE10" s="14"/>
      <c r="AF10" s="14">
        <v>0.126039159752424</v>
      </c>
      <c r="AG10" s="14">
        <v>3.0384759182989201E-2</v>
      </c>
      <c r="AH10" s="14">
        <v>3.6759078790410599E-2</v>
      </c>
      <c r="AI10" s="14">
        <v>1.58349190746108E-2</v>
      </c>
      <c r="AJ10" s="14">
        <v>3.2733225492289797E-2</v>
      </c>
      <c r="AK10" s="14">
        <v>5.1224692346262701E-2</v>
      </c>
      <c r="AL10" s="14">
        <v>3.2745162426795302E-2</v>
      </c>
      <c r="AM10" s="14">
        <v>1.6238221509943401E-2</v>
      </c>
      <c r="AN10" s="14">
        <v>3.1648129326258302E-2</v>
      </c>
      <c r="AO10" s="14">
        <v>3.1506657103702401E-2</v>
      </c>
      <c r="AP10" s="14">
        <v>5.1438593814635098E-3</v>
      </c>
      <c r="AQ10" s="14">
        <v>3.1713618244730797E-2</v>
      </c>
      <c r="AR10" s="14">
        <v>0.1225257312827</v>
      </c>
      <c r="AS10" s="14">
        <v>3.32606557612493E-2</v>
      </c>
      <c r="AT10" s="14">
        <v>2.5634091485142001E-2</v>
      </c>
      <c r="AU10" s="14">
        <v>4.3062055487097399E-2</v>
      </c>
      <c r="AV10" s="14"/>
      <c r="AW10" s="14">
        <v>2.8509225520506502E-2</v>
      </c>
      <c r="AX10" s="14">
        <v>3.8278928635810401E-2</v>
      </c>
      <c r="AY10" s="14"/>
      <c r="AZ10" s="14">
        <v>3.8182248974259099E-2</v>
      </c>
      <c r="BA10" s="14">
        <v>3.0963632373510599E-2</v>
      </c>
      <c r="BB10" s="14" t="s">
        <v>98</v>
      </c>
      <c r="BC10" s="14">
        <v>1.2858117313658801E-2</v>
      </c>
      <c r="BD10" s="14">
        <v>3.1740412885000603E-2</v>
      </c>
      <c r="BE10" s="14">
        <v>2.25355207988608E-2</v>
      </c>
      <c r="BF10" s="14">
        <v>0.12857417767069201</v>
      </c>
      <c r="BG10" s="14"/>
      <c r="BH10" s="14">
        <v>5.0655131969532897E-2</v>
      </c>
      <c r="BI10" s="14">
        <v>2.5497230028420501E-2</v>
      </c>
      <c r="BJ10" s="14">
        <v>7.9374189930612304E-3</v>
      </c>
      <c r="BK10" s="14"/>
      <c r="BL10" s="14">
        <v>4.5892631218518297E-2</v>
      </c>
      <c r="BM10" s="14">
        <v>2.2305314140788599E-2</v>
      </c>
      <c r="BN10" s="14">
        <v>3.6104143072755099E-2</v>
      </c>
      <c r="BO10" s="14">
        <v>4.4900789187897999E-2</v>
      </c>
      <c r="BP10" s="14">
        <v>1.8827843643879499E-2</v>
      </c>
      <c r="BQ10" s="14"/>
      <c r="BR10" s="14">
        <v>5.49246953360343E-2</v>
      </c>
      <c r="BS10" s="14">
        <v>2.2556344541386601E-2</v>
      </c>
      <c r="BT10" s="14">
        <v>2.6914796943003801E-2</v>
      </c>
    </row>
    <row r="11" spans="2:72" ht="30" x14ac:dyDescent="0.25">
      <c r="B11" s="15" t="s">
        <v>136</v>
      </c>
      <c r="C11" s="14">
        <v>7.9786676823683997E-2</v>
      </c>
      <c r="D11" s="14">
        <v>7.7600393419042901E-2</v>
      </c>
      <c r="E11" s="14">
        <v>8.2476868012975393E-2</v>
      </c>
      <c r="F11" s="14"/>
      <c r="G11" s="14">
        <v>9.5803611439787301E-2</v>
      </c>
      <c r="H11" s="14">
        <v>0.100222320790673</v>
      </c>
      <c r="I11" s="14">
        <v>7.1966088122368002E-2</v>
      </c>
      <c r="J11" s="14">
        <v>7.8262242897782205E-2</v>
      </c>
      <c r="K11" s="14">
        <v>6.88998988563638E-2</v>
      </c>
      <c r="L11" s="14">
        <v>6.7365875403559802E-2</v>
      </c>
      <c r="M11" s="14"/>
      <c r="N11" s="14">
        <v>8.8505614565997107E-2</v>
      </c>
      <c r="O11" s="14">
        <v>7.8366210554726604E-2</v>
      </c>
      <c r="P11" s="14">
        <v>0.105828546539741</v>
      </c>
      <c r="Q11" s="14">
        <v>5.0152553718168902E-2</v>
      </c>
      <c r="R11" s="14"/>
      <c r="S11" s="14">
        <v>0.106324240150072</v>
      </c>
      <c r="T11" s="14">
        <v>8.8186219477015798E-2</v>
      </c>
      <c r="U11" s="14">
        <v>8.7087499201161697E-2</v>
      </c>
      <c r="V11" s="14">
        <v>9.9207499016963602E-2</v>
      </c>
      <c r="W11" s="14">
        <v>0.104710402240246</v>
      </c>
      <c r="X11" s="14">
        <v>4.9562951161012302E-2</v>
      </c>
      <c r="Y11" s="14">
        <v>5.5580426628680298E-2</v>
      </c>
      <c r="Z11" s="14">
        <v>6.3826649568447899E-2</v>
      </c>
      <c r="AA11" s="14">
        <v>7.0826437382870394E-2</v>
      </c>
      <c r="AB11" s="14">
        <v>6.5336380558914706E-2</v>
      </c>
      <c r="AC11" s="14">
        <v>4.7489659492794802E-2</v>
      </c>
      <c r="AD11" s="14">
        <v>8.9639259982132E-2</v>
      </c>
      <c r="AE11" s="14"/>
      <c r="AF11" s="14">
        <v>0</v>
      </c>
      <c r="AG11" s="14">
        <v>8.5504858415679702E-2</v>
      </c>
      <c r="AH11" s="14">
        <v>4.86765731698518E-2</v>
      </c>
      <c r="AI11" s="14">
        <v>8.8471717665349198E-2</v>
      </c>
      <c r="AJ11" s="14">
        <v>9.6859709184312207E-2</v>
      </c>
      <c r="AK11" s="14">
        <v>6.2412128188945398E-2</v>
      </c>
      <c r="AL11" s="14">
        <v>5.5144330849811601E-2</v>
      </c>
      <c r="AM11" s="14">
        <v>8.72758368515585E-2</v>
      </c>
      <c r="AN11" s="14">
        <v>8.0472982071761096E-2</v>
      </c>
      <c r="AO11" s="14">
        <v>6.8344736891220004E-2</v>
      </c>
      <c r="AP11" s="14">
        <v>8.38883674334749E-2</v>
      </c>
      <c r="AQ11" s="14">
        <v>0.106652507655736</v>
      </c>
      <c r="AR11" s="14">
        <v>0.12073949211978401</v>
      </c>
      <c r="AS11" s="14">
        <v>7.3891331949376707E-2</v>
      </c>
      <c r="AT11" s="14">
        <v>0.113573306373446</v>
      </c>
      <c r="AU11" s="14">
        <v>0.142399602274876</v>
      </c>
      <c r="AV11" s="14"/>
      <c r="AW11" s="14">
        <v>7.2865390526810694E-2</v>
      </c>
      <c r="AX11" s="14">
        <v>8.8940062821676699E-2</v>
      </c>
      <c r="AY11" s="14"/>
      <c r="AZ11" s="14">
        <v>7.3112431484402093E-2</v>
      </c>
      <c r="BA11" s="14">
        <v>9.3250174186641804E-2</v>
      </c>
      <c r="BB11" s="14" t="s">
        <v>98</v>
      </c>
      <c r="BC11" s="14">
        <v>6.8223938181290203E-2</v>
      </c>
      <c r="BD11" s="14">
        <v>6.6172329416440301E-2</v>
      </c>
      <c r="BE11" s="14">
        <v>8.7088612014647002E-2</v>
      </c>
      <c r="BF11" s="14">
        <v>7.52097441778765E-2</v>
      </c>
      <c r="BG11" s="14"/>
      <c r="BH11" s="14">
        <v>8.1189712393320498E-2</v>
      </c>
      <c r="BI11" s="14">
        <v>7.8999331587883304E-2</v>
      </c>
      <c r="BJ11" s="14">
        <v>7.4531887943901795E-2</v>
      </c>
      <c r="BK11" s="14"/>
      <c r="BL11" s="14">
        <v>9.5088299972566195E-2</v>
      </c>
      <c r="BM11" s="14">
        <v>7.3657907492640798E-2</v>
      </c>
      <c r="BN11" s="14">
        <v>8.4977238473462696E-2</v>
      </c>
      <c r="BO11" s="14">
        <v>4.0053491295567303E-2</v>
      </c>
      <c r="BP11" s="14">
        <v>5.9762285516903102E-2</v>
      </c>
      <c r="BQ11" s="14"/>
      <c r="BR11" s="14">
        <v>0.10209754313146401</v>
      </c>
      <c r="BS11" s="14">
        <v>6.8186953422923205E-2</v>
      </c>
      <c r="BT11" s="14">
        <v>0.11487235030633</v>
      </c>
    </row>
    <row r="12" spans="2:72" ht="30" x14ac:dyDescent="0.25">
      <c r="B12" s="15" t="s">
        <v>137</v>
      </c>
      <c r="C12" s="14">
        <v>0.107049362527525</v>
      </c>
      <c r="D12" s="14">
        <v>0.115093416837181</v>
      </c>
      <c r="E12" s="14">
        <v>9.9930702618689804E-2</v>
      </c>
      <c r="F12" s="14"/>
      <c r="G12" s="14">
        <v>0.10269441207985</v>
      </c>
      <c r="H12" s="14">
        <v>0.13563052676703</v>
      </c>
      <c r="I12" s="14">
        <v>8.2975637496174801E-2</v>
      </c>
      <c r="J12" s="14">
        <v>0.136628051400912</v>
      </c>
      <c r="K12" s="14">
        <v>9.7474037479000894E-2</v>
      </c>
      <c r="L12" s="14">
        <v>8.8800752837165001E-2</v>
      </c>
      <c r="M12" s="14"/>
      <c r="N12" s="14">
        <v>0.11578010580536301</v>
      </c>
      <c r="O12" s="14">
        <v>0.109664907317055</v>
      </c>
      <c r="P12" s="14">
        <v>9.9995600691368799E-2</v>
      </c>
      <c r="Q12" s="14">
        <v>0.102816980034676</v>
      </c>
      <c r="R12" s="14"/>
      <c r="S12" s="14">
        <v>9.6118486333965497E-2</v>
      </c>
      <c r="T12" s="14">
        <v>0.116528015743257</v>
      </c>
      <c r="U12" s="14">
        <v>6.9952199007020904E-2</v>
      </c>
      <c r="V12" s="14">
        <v>8.5408367997266296E-2</v>
      </c>
      <c r="W12" s="14">
        <v>0.13108921073631</v>
      </c>
      <c r="X12" s="14">
        <v>0.10570797741233599</v>
      </c>
      <c r="Y12" s="14">
        <v>0.104422382638986</v>
      </c>
      <c r="Z12" s="14">
        <v>0.169263906725972</v>
      </c>
      <c r="AA12" s="14">
        <v>9.6314777756359896E-2</v>
      </c>
      <c r="AB12" s="14">
        <v>0.120602633755431</v>
      </c>
      <c r="AC12" s="14">
        <v>0.167855600424516</v>
      </c>
      <c r="AD12" s="14">
        <v>5.0173650598642303E-2</v>
      </c>
      <c r="AE12" s="14"/>
      <c r="AF12" s="14">
        <v>8.4070529016641096E-2</v>
      </c>
      <c r="AG12" s="14">
        <v>3.2790616707395803E-2</v>
      </c>
      <c r="AH12" s="14">
        <v>0.12601606786000899</v>
      </c>
      <c r="AI12" s="14">
        <v>8.3891500822855194E-2</v>
      </c>
      <c r="AJ12" s="14">
        <v>0.115075003134449</v>
      </c>
      <c r="AK12" s="14">
        <v>0.132077843910228</v>
      </c>
      <c r="AL12" s="14">
        <v>0.13035308161466999</v>
      </c>
      <c r="AM12" s="14">
        <v>7.8065055329480201E-2</v>
      </c>
      <c r="AN12" s="14">
        <v>9.4373798533931796E-2</v>
      </c>
      <c r="AO12" s="14">
        <v>0.12171480596775899</v>
      </c>
      <c r="AP12" s="14">
        <v>0.118562701240959</v>
      </c>
      <c r="AQ12" s="14">
        <v>0.14226833717336701</v>
      </c>
      <c r="AR12" s="14">
        <v>9.8719309934881996E-2</v>
      </c>
      <c r="AS12" s="14">
        <v>0.112292510138933</v>
      </c>
      <c r="AT12" s="14">
        <v>0.15722287277251301</v>
      </c>
      <c r="AU12" s="14">
        <v>0.103749280522835</v>
      </c>
      <c r="AV12" s="14"/>
      <c r="AW12" s="14">
        <v>0.119021569040932</v>
      </c>
      <c r="AX12" s="14">
        <v>9.1216145584251396E-2</v>
      </c>
      <c r="AY12" s="14"/>
      <c r="AZ12" s="14">
        <v>0.11023411770281</v>
      </c>
      <c r="BA12" s="14">
        <v>0.100987838216428</v>
      </c>
      <c r="BB12" s="14" t="s">
        <v>98</v>
      </c>
      <c r="BC12" s="14">
        <v>0.112684661350425</v>
      </c>
      <c r="BD12" s="14">
        <v>0.116012682888589</v>
      </c>
      <c r="BE12" s="14">
        <v>0.11185533084942</v>
      </c>
      <c r="BF12" s="14">
        <v>8.1287724939957298E-2</v>
      </c>
      <c r="BG12" s="14"/>
      <c r="BH12" s="14">
        <v>0.103639035987348</v>
      </c>
      <c r="BI12" s="14">
        <v>0.11491881441075801</v>
      </c>
      <c r="BJ12" s="14">
        <v>9.9508001848602395E-2</v>
      </c>
      <c r="BK12" s="14"/>
      <c r="BL12" s="14">
        <v>0.121974882032964</v>
      </c>
      <c r="BM12" s="14">
        <v>0.103667149034668</v>
      </c>
      <c r="BN12" s="14">
        <v>0.13901350767178999</v>
      </c>
      <c r="BO12" s="14">
        <v>4.6014065396279002E-2</v>
      </c>
      <c r="BP12" s="14">
        <v>6.7673001321557999E-2</v>
      </c>
      <c r="BQ12" s="14"/>
      <c r="BR12" s="14">
        <v>0.13280369727982899</v>
      </c>
      <c r="BS12" s="14">
        <v>0.103003314681926</v>
      </c>
      <c r="BT12" s="14">
        <v>0.15923589396870699</v>
      </c>
    </row>
    <row r="13" spans="2:72" ht="30" x14ac:dyDescent="0.25">
      <c r="B13" s="15" t="s">
        <v>138</v>
      </c>
      <c r="C13" s="14">
        <v>0.11672897387412801</v>
      </c>
      <c r="D13" s="14">
        <v>0.120683098074557</v>
      </c>
      <c r="E13" s="14">
        <v>0.11261343486113599</v>
      </c>
      <c r="F13" s="14"/>
      <c r="G13" s="14">
        <v>0.139738593247937</v>
      </c>
      <c r="H13" s="14">
        <v>0.102054761877982</v>
      </c>
      <c r="I13" s="14">
        <v>0.12453738374819499</v>
      </c>
      <c r="J13" s="14">
        <v>0.10650503314203</v>
      </c>
      <c r="K13" s="14">
        <v>0.114978420537955</v>
      </c>
      <c r="L13" s="14">
        <v>0.11630998704586699</v>
      </c>
      <c r="M13" s="14"/>
      <c r="N13" s="14">
        <v>0.12071660621479099</v>
      </c>
      <c r="O13" s="14">
        <v>0.121080649174333</v>
      </c>
      <c r="P13" s="14">
        <v>0.107627420040808</v>
      </c>
      <c r="Q13" s="14">
        <v>0.115426552463379</v>
      </c>
      <c r="R13" s="14"/>
      <c r="S13" s="14">
        <v>8.5701623087355003E-2</v>
      </c>
      <c r="T13" s="14">
        <v>8.8653434600109798E-2</v>
      </c>
      <c r="U13" s="14">
        <v>0.136442325482902</v>
      </c>
      <c r="V13" s="14">
        <v>0.15270190837120801</v>
      </c>
      <c r="W13" s="14">
        <v>9.5875320198930497E-2</v>
      </c>
      <c r="X13" s="14">
        <v>0.13235699236953299</v>
      </c>
      <c r="Y13" s="14">
        <v>0.12125479934564801</v>
      </c>
      <c r="Z13" s="14">
        <v>9.0677386952408803E-2</v>
      </c>
      <c r="AA13" s="14">
        <v>0.13427638080069701</v>
      </c>
      <c r="AB13" s="14">
        <v>0.15965945204738999</v>
      </c>
      <c r="AC13" s="14">
        <v>8.86577663373566E-2</v>
      </c>
      <c r="AD13" s="14">
        <v>0.101764592329283</v>
      </c>
      <c r="AE13" s="14"/>
      <c r="AF13" s="14">
        <v>0</v>
      </c>
      <c r="AG13" s="14">
        <v>0.131135177901536</v>
      </c>
      <c r="AH13" s="14">
        <v>0.11953326832784</v>
      </c>
      <c r="AI13" s="14">
        <v>0.15895073529547199</v>
      </c>
      <c r="AJ13" s="14">
        <v>0.12519415877373199</v>
      </c>
      <c r="AK13" s="14">
        <v>0.10928689835572999</v>
      </c>
      <c r="AL13" s="14">
        <v>9.0901817706512095E-2</v>
      </c>
      <c r="AM13" s="14">
        <v>0.12862412627566899</v>
      </c>
      <c r="AN13" s="14">
        <v>6.6356524069281497E-2</v>
      </c>
      <c r="AO13" s="14">
        <v>0.153161963620223</v>
      </c>
      <c r="AP13" s="14">
        <v>0.114574868700364</v>
      </c>
      <c r="AQ13" s="14">
        <v>0.103934996542841</v>
      </c>
      <c r="AR13" s="14">
        <v>0.13933297911871501</v>
      </c>
      <c r="AS13" s="14">
        <v>0.16479864601566899</v>
      </c>
      <c r="AT13" s="14">
        <v>0.15492276581643299</v>
      </c>
      <c r="AU13" s="14">
        <v>7.9908569989709896E-2</v>
      </c>
      <c r="AV13" s="14"/>
      <c r="AW13" s="14">
        <v>0.122809421487826</v>
      </c>
      <c r="AX13" s="14">
        <v>0.1086875951966</v>
      </c>
      <c r="AY13" s="14"/>
      <c r="AZ13" s="14">
        <v>0.109320395959948</v>
      </c>
      <c r="BA13" s="14">
        <v>0.11693845997770901</v>
      </c>
      <c r="BB13" s="14" t="s">
        <v>98</v>
      </c>
      <c r="BC13" s="14">
        <v>0.14474604702604099</v>
      </c>
      <c r="BD13" s="14">
        <v>0.14685309159443999</v>
      </c>
      <c r="BE13" s="14">
        <v>0.107655845805499</v>
      </c>
      <c r="BF13" s="14">
        <v>0.10143024539130301</v>
      </c>
      <c r="BG13" s="14"/>
      <c r="BH13" s="14">
        <v>0.13196686684610001</v>
      </c>
      <c r="BI13" s="14">
        <v>0.10535245916854701</v>
      </c>
      <c r="BJ13" s="14">
        <v>7.3599672686212994E-2</v>
      </c>
      <c r="BK13" s="14"/>
      <c r="BL13" s="14">
        <v>0.118496482403794</v>
      </c>
      <c r="BM13" s="14">
        <v>0.113992893580166</v>
      </c>
      <c r="BN13" s="14">
        <v>9.5056148072257096E-2</v>
      </c>
      <c r="BO13" s="14">
        <v>0.15462178392324299</v>
      </c>
      <c r="BP13" s="14">
        <v>0.12972055109946001</v>
      </c>
      <c r="BQ13" s="14"/>
      <c r="BR13" s="14">
        <v>0.10608788935442499</v>
      </c>
      <c r="BS13" s="14">
        <v>0.124025728796851</v>
      </c>
      <c r="BT13" s="14">
        <v>0.152679803280897</v>
      </c>
    </row>
    <row r="14" spans="2:72" ht="30" x14ac:dyDescent="0.25">
      <c r="B14" s="15" t="s">
        <v>139</v>
      </c>
      <c r="C14" s="14">
        <v>0.105320785935525</v>
      </c>
      <c r="D14" s="14">
        <v>0.11069038641345701</v>
      </c>
      <c r="E14" s="14">
        <v>0.10080384827269399</v>
      </c>
      <c r="F14" s="14"/>
      <c r="G14" s="14">
        <v>0.173142147432778</v>
      </c>
      <c r="H14" s="14">
        <v>7.5249345854086394E-2</v>
      </c>
      <c r="I14" s="14">
        <v>8.3720187949532399E-2</v>
      </c>
      <c r="J14" s="14">
        <v>0.121429255268565</v>
      </c>
      <c r="K14" s="14">
        <v>9.2062024772847001E-2</v>
      </c>
      <c r="L14" s="14">
        <v>9.7632538733495394E-2</v>
      </c>
      <c r="M14" s="14"/>
      <c r="N14" s="14">
        <v>0.132362304329008</v>
      </c>
      <c r="O14" s="14">
        <v>9.0012409228263895E-2</v>
      </c>
      <c r="P14" s="14">
        <v>9.2717305189050594E-2</v>
      </c>
      <c r="Q14" s="14">
        <v>0.10241985602831701</v>
      </c>
      <c r="R14" s="14"/>
      <c r="S14" s="14">
        <v>0.12825955815630599</v>
      </c>
      <c r="T14" s="14">
        <v>0.10285686742016199</v>
      </c>
      <c r="U14" s="14">
        <v>9.14603394750403E-2</v>
      </c>
      <c r="V14" s="14">
        <v>8.0975581284820394E-2</v>
      </c>
      <c r="W14" s="14">
        <v>8.7624209695374197E-2</v>
      </c>
      <c r="X14" s="14">
        <v>8.0089172281522597E-2</v>
      </c>
      <c r="Y14" s="14">
        <v>8.4801317467910198E-2</v>
      </c>
      <c r="Z14" s="14">
        <v>0.10947284790973</v>
      </c>
      <c r="AA14" s="14">
        <v>0.13847489507090499</v>
      </c>
      <c r="AB14" s="14">
        <v>0.118845516690959</v>
      </c>
      <c r="AC14" s="14">
        <v>0.10672659796409401</v>
      </c>
      <c r="AD14" s="14">
        <v>0.120311263654222</v>
      </c>
      <c r="AE14" s="14"/>
      <c r="AF14" s="14">
        <v>0.227602292819823</v>
      </c>
      <c r="AG14" s="14">
        <v>6.9164784721524097E-2</v>
      </c>
      <c r="AH14" s="14">
        <v>9.4197767765773002E-2</v>
      </c>
      <c r="AI14" s="14">
        <v>0.14986270196284801</v>
      </c>
      <c r="AJ14" s="14">
        <v>0.13033301274450601</v>
      </c>
      <c r="AK14" s="14">
        <v>6.7592747523249994E-2</v>
      </c>
      <c r="AL14" s="14">
        <v>0.13120634961775801</v>
      </c>
      <c r="AM14" s="14">
        <v>0.11321911894450599</v>
      </c>
      <c r="AN14" s="14">
        <v>0.14536493303855799</v>
      </c>
      <c r="AO14" s="14">
        <v>6.1499216598309897E-2</v>
      </c>
      <c r="AP14" s="14">
        <v>0.123634304203629</v>
      </c>
      <c r="AQ14" s="14">
        <v>0.109914691612557</v>
      </c>
      <c r="AR14" s="14">
        <v>7.9085695472308204E-2</v>
      </c>
      <c r="AS14" s="14">
        <v>4.6842941571015498E-2</v>
      </c>
      <c r="AT14" s="14">
        <v>6.7602258286947603E-2</v>
      </c>
      <c r="AU14" s="14">
        <v>9.2898378165517603E-2</v>
      </c>
      <c r="AV14" s="14"/>
      <c r="AW14" s="14">
        <v>9.4180313695264195E-2</v>
      </c>
      <c r="AX14" s="14">
        <v>0.120054036120695</v>
      </c>
      <c r="AY14" s="14"/>
      <c r="AZ14" s="14">
        <v>9.40138827223196E-2</v>
      </c>
      <c r="BA14" s="14">
        <v>0.110116275577885</v>
      </c>
      <c r="BB14" s="14" t="s">
        <v>98</v>
      </c>
      <c r="BC14" s="14">
        <v>0.13853012746002</v>
      </c>
      <c r="BD14" s="14">
        <v>0.127348515348711</v>
      </c>
      <c r="BE14" s="14">
        <v>9.3520378474656399E-2</v>
      </c>
      <c r="BF14" s="14">
        <v>0.141203096509599</v>
      </c>
      <c r="BG14" s="14"/>
      <c r="BH14" s="14">
        <v>8.3424218497901007E-2</v>
      </c>
      <c r="BI14" s="14">
        <v>0.11691316461071</v>
      </c>
      <c r="BJ14" s="14">
        <v>0.107399667876936</v>
      </c>
      <c r="BK14" s="14"/>
      <c r="BL14" s="14">
        <v>0.11218523115524701</v>
      </c>
      <c r="BM14" s="14">
        <v>0.102697796963795</v>
      </c>
      <c r="BN14" s="14">
        <v>0.117680871935854</v>
      </c>
      <c r="BO14" s="14">
        <v>0.137082613791633</v>
      </c>
      <c r="BP14" s="14">
        <v>0.10225980845302</v>
      </c>
      <c r="BQ14" s="14"/>
      <c r="BR14" s="14">
        <v>0.114101443669262</v>
      </c>
      <c r="BS14" s="14">
        <v>0.115255235143174</v>
      </c>
      <c r="BT14" s="14">
        <v>0.105326945009595</v>
      </c>
    </row>
    <row r="15" spans="2:72" ht="30" x14ac:dyDescent="0.25">
      <c r="B15" s="15" t="s">
        <v>140</v>
      </c>
      <c r="C15" s="14">
        <v>0.142410553809415</v>
      </c>
      <c r="D15" s="14">
        <v>0.14313342864172901</v>
      </c>
      <c r="E15" s="14">
        <v>0.14168210036919299</v>
      </c>
      <c r="F15" s="14"/>
      <c r="G15" s="14">
        <v>0.16403929071576301</v>
      </c>
      <c r="H15" s="14">
        <v>0.16368380424498299</v>
      </c>
      <c r="I15" s="14">
        <v>0.14103797786200001</v>
      </c>
      <c r="J15" s="14">
        <v>0.12470621303719701</v>
      </c>
      <c r="K15" s="14">
        <v>0.13452308499333199</v>
      </c>
      <c r="L15" s="14">
        <v>0.13141385125659799</v>
      </c>
      <c r="M15" s="14"/>
      <c r="N15" s="14">
        <v>0.142818385222968</v>
      </c>
      <c r="O15" s="14">
        <v>0.13758871100592199</v>
      </c>
      <c r="P15" s="14">
        <v>0.14603585449936601</v>
      </c>
      <c r="Q15" s="14">
        <v>0.14408337740850499</v>
      </c>
      <c r="R15" s="14"/>
      <c r="S15" s="14">
        <v>0.193645043907506</v>
      </c>
      <c r="T15" s="14">
        <v>0.13040304941082501</v>
      </c>
      <c r="U15" s="14">
        <v>0.155117501073855</v>
      </c>
      <c r="V15" s="14">
        <v>0.15307691637672699</v>
      </c>
      <c r="W15" s="14">
        <v>0.137927090870822</v>
      </c>
      <c r="X15" s="14">
        <v>0.17873614670519899</v>
      </c>
      <c r="Y15" s="14">
        <v>0.151297345719834</v>
      </c>
      <c r="Z15" s="14">
        <v>9.2512933250699106E-2</v>
      </c>
      <c r="AA15" s="14">
        <v>0.13309335651316101</v>
      </c>
      <c r="AB15" s="14">
        <v>7.0337887162523705E-2</v>
      </c>
      <c r="AC15" s="14">
        <v>0.112403204511366</v>
      </c>
      <c r="AD15" s="14">
        <v>0.13353882363556599</v>
      </c>
      <c r="AE15" s="14"/>
      <c r="AF15" s="14">
        <v>0.118904591496515</v>
      </c>
      <c r="AG15" s="14">
        <v>0.106137323308124</v>
      </c>
      <c r="AH15" s="14">
        <v>0.170368104279223</v>
      </c>
      <c r="AI15" s="14">
        <v>0.17524152564985199</v>
      </c>
      <c r="AJ15" s="14">
        <v>0.120400235737844</v>
      </c>
      <c r="AK15" s="14">
        <v>0.14302572694052701</v>
      </c>
      <c r="AL15" s="14">
        <v>0.14804423801432401</v>
      </c>
      <c r="AM15" s="14">
        <v>0.178271019151784</v>
      </c>
      <c r="AN15" s="14">
        <v>0.12693427923643899</v>
      </c>
      <c r="AO15" s="14">
        <v>0.11406424686458599</v>
      </c>
      <c r="AP15" s="14">
        <v>0.14917393433701701</v>
      </c>
      <c r="AQ15" s="14">
        <v>0.148217209409579</v>
      </c>
      <c r="AR15" s="14">
        <v>0.13296759078906201</v>
      </c>
      <c r="AS15" s="14">
        <v>0.131311071706435</v>
      </c>
      <c r="AT15" s="14">
        <v>0.100101378485311</v>
      </c>
      <c r="AU15" s="14">
        <v>0.16458266810288599</v>
      </c>
      <c r="AV15" s="14"/>
      <c r="AW15" s="14">
        <v>0.144163900177704</v>
      </c>
      <c r="AX15" s="14">
        <v>0.140091757070089</v>
      </c>
      <c r="AY15" s="14"/>
      <c r="AZ15" s="14">
        <v>0.119466587997052</v>
      </c>
      <c r="BA15" s="14">
        <v>0.148051673341767</v>
      </c>
      <c r="BB15" s="14" t="s">
        <v>98</v>
      </c>
      <c r="BC15" s="14">
        <v>0.139325961788132</v>
      </c>
      <c r="BD15" s="14">
        <v>0.127850719587804</v>
      </c>
      <c r="BE15" s="14">
        <v>0.180001939606733</v>
      </c>
      <c r="BF15" s="14">
        <v>9.9684194664280301E-2</v>
      </c>
      <c r="BG15" s="14"/>
      <c r="BH15" s="14">
        <v>0.12531239429906299</v>
      </c>
      <c r="BI15" s="14">
        <v>0.147064897182939</v>
      </c>
      <c r="BJ15" s="14">
        <v>0.156619642913326</v>
      </c>
      <c r="BK15" s="14"/>
      <c r="BL15" s="14">
        <v>0.11045872268079</v>
      </c>
      <c r="BM15" s="14">
        <v>0.17639851679304</v>
      </c>
      <c r="BN15" s="14">
        <v>0.16165130702640801</v>
      </c>
      <c r="BO15" s="14">
        <v>0.187569260843025</v>
      </c>
      <c r="BP15" s="14">
        <v>0.13195004836749399</v>
      </c>
      <c r="BQ15" s="14"/>
      <c r="BR15" s="14">
        <v>0.11239651761703</v>
      </c>
      <c r="BS15" s="14">
        <v>0.18445921087600201</v>
      </c>
      <c r="BT15" s="14">
        <v>0.13636992037773699</v>
      </c>
    </row>
    <row r="16" spans="2:72" ht="30" x14ac:dyDescent="0.25">
      <c r="B16" s="15" t="s">
        <v>141</v>
      </c>
      <c r="C16" s="14">
        <v>7.8206801885062793E-2</v>
      </c>
      <c r="D16" s="14">
        <v>7.5533863515832994E-2</v>
      </c>
      <c r="E16" s="14">
        <v>8.0282251865447796E-2</v>
      </c>
      <c r="F16" s="14"/>
      <c r="G16" s="14">
        <v>0.11295653390098501</v>
      </c>
      <c r="H16" s="14">
        <v>7.7643450334155997E-2</v>
      </c>
      <c r="I16" s="14">
        <v>6.3887207836810303E-2</v>
      </c>
      <c r="J16" s="14">
        <v>6.8235783781782203E-2</v>
      </c>
      <c r="K16" s="14">
        <v>8.3891754711826805E-2</v>
      </c>
      <c r="L16" s="14">
        <v>7.1294670152417694E-2</v>
      </c>
      <c r="M16" s="14"/>
      <c r="N16" s="14">
        <v>8.8625337015397099E-2</v>
      </c>
      <c r="O16" s="14">
        <v>8.7059909599232196E-2</v>
      </c>
      <c r="P16" s="14">
        <v>7.0553238228323101E-2</v>
      </c>
      <c r="Q16" s="14">
        <v>6.5725011983856399E-2</v>
      </c>
      <c r="R16" s="14"/>
      <c r="S16" s="14">
        <v>8.5259422435723695E-2</v>
      </c>
      <c r="T16" s="14">
        <v>0.105053429797827</v>
      </c>
      <c r="U16" s="14">
        <v>6.4187771962866805E-2</v>
      </c>
      <c r="V16" s="14">
        <v>7.2672127419085394E-2</v>
      </c>
      <c r="W16" s="14">
        <v>7.3895612621459203E-2</v>
      </c>
      <c r="X16" s="14">
        <v>9.9568041735465601E-2</v>
      </c>
      <c r="Y16" s="14">
        <v>6.8921683281075702E-2</v>
      </c>
      <c r="Z16" s="14">
        <v>9.1069390745352197E-2</v>
      </c>
      <c r="AA16" s="14">
        <v>7.65795550677901E-2</v>
      </c>
      <c r="AB16" s="14">
        <v>6.5479344187838198E-2</v>
      </c>
      <c r="AC16" s="14">
        <v>5.3158061058093203E-2</v>
      </c>
      <c r="AD16" s="14">
        <v>2.1853643058066401E-2</v>
      </c>
      <c r="AE16" s="14"/>
      <c r="AF16" s="14">
        <v>0</v>
      </c>
      <c r="AG16" s="14">
        <v>7.8782633071923402E-2</v>
      </c>
      <c r="AH16" s="14">
        <v>5.3346115477100498E-2</v>
      </c>
      <c r="AI16" s="14">
        <v>5.9552069779126401E-2</v>
      </c>
      <c r="AJ16" s="14">
        <v>6.07924989504443E-2</v>
      </c>
      <c r="AK16" s="14">
        <v>9.0946941546382096E-2</v>
      </c>
      <c r="AL16" s="14">
        <v>0.10389980370912801</v>
      </c>
      <c r="AM16" s="14">
        <v>9.2940611098249304E-2</v>
      </c>
      <c r="AN16" s="14">
        <v>8.7595841623405196E-2</v>
      </c>
      <c r="AO16" s="14">
        <v>6.1576611109449897E-2</v>
      </c>
      <c r="AP16" s="14">
        <v>8.4915936631203698E-2</v>
      </c>
      <c r="AQ16" s="14">
        <v>8.7752261681151203E-2</v>
      </c>
      <c r="AR16" s="14">
        <v>4.4941261909352201E-2</v>
      </c>
      <c r="AS16" s="14">
        <v>7.2022432393865701E-2</v>
      </c>
      <c r="AT16" s="14">
        <v>0.124976472852179</v>
      </c>
      <c r="AU16" s="14">
        <v>0.145477043122588</v>
      </c>
      <c r="AV16" s="14"/>
      <c r="AW16" s="14">
        <v>6.6095655857535504E-2</v>
      </c>
      <c r="AX16" s="14">
        <v>9.4223766032043896E-2</v>
      </c>
      <c r="AY16" s="14"/>
      <c r="AZ16" s="14">
        <v>6.8075359952305001E-2</v>
      </c>
      <c r="BA16" s="14">
        <v>7.2627839275635597E-2</v>
      </c>
      <c r="BB16" s="14" t="s">
        <v>98</v>
      </c>
      <c r="BC16" s="14">
        <v>9.5014917231033197E-2</v>
      </c>
      <c r="BD16" s="14">
        <v>6.7458778047127493E-2</v>
      </c>
      <c r="BE16" s="14">
        <v>9.5301285037080297E-2</v>
      </c>
      <c r="BF16" s="14">
        <v>9.51002594320602E-2</v>
      </c>
      <c r="BG16" s="14"/>
      <c r="BH16" s="14">
        <v>6.4335329111291695E-2</v>
      </c>
      <c r="BI16" s="14">
        <v>8.7120861031248803E-2</v>
      </c>
      <c r="BJ16" s="14">
        <v>6.0044789325467099E-2</v>
      </c>
      <c r="BK16" s="14"/>
      <c r="BL16" s="14">
        <v>6.25412968920777E-2</v>
      </c>
      <c r="BM16" s="14">
        <v>9.8764508489312106E-2</v>
      </c>
      <c r="BN16" s="14">
        <v>6.2508935109880107E-2</v>
      </c>
      <c r="BO16" s="14">
        <v>3.9508976658970199E-2</v>
      </c>
      <c r="BP16" s="14">
        <v>7.96179414809529E-2</v>
      </c>
      <c r="BQ16" s="14"/>
      <c r="BR16" s="14">
        <v>5.7852984149666602E-2</v>
      </c>
      <c r="BS16" s="14">
        <v>0.10078751719233101</v>
      </c>
      <c r="BT16" s="14">
        <v>6.9703272648685602E-2</v>
      </c>
    </row>
    <row r="17" spans="2:72" x14ac:dyDescent="0.25">
      <c r="B17" s="15" t="s">
        <v>142</v>
      </c>
      <c r="C17" s="14">
        <v>0.10201961759714399</v>
      </c>
      <c r="D17" s="14">
        <v>0.10434670583005699</v>
      </c>
      <c r="E17" s="14">
        <v>9.66656965864333E-2</v>
      </c>
      <c r="F17" s="14"/>
      <c r="G17" s="14">
        <v>8.8346348924780202E-2</v>
      </c>
      <c r="H17" s="14">
        <v>0.13674444382675999</v>
      </c>
      <c r="I17" s="14">
        <v>0.12478848341033399</v>
      </c>
      <c r="J17" s="14">
        <v>0.10305899084659401</v>
      </c>
      <c r="K17" s="14">
        <v>7.2396667621304103E-2</v>
      </c>
      <c r="L17" s="14">
        <v>8.3486778360538902E-2</v>
      </c>
      <c r="M17" s="14"/>
      <c r="N17" s="14">
        <v>5.8342210303911998E-2</v>
      </c>
      <c r="O17" s="14">
        <v>9.9013412711796603E-2</v>
      </c>
      <c r="P17" s="14">
        <v>8.9720859210982898E-2</v>
      </c>
      <c r="Q17" s="14">
        <v>0.162975124195676</v>
      </c>
      <c r="R17" s="14"/>
      <c r="S17" s="14">
        <v>0.12344595838986799</v>
      </c>
      <c r="T17" s="14">
        <v>9.0649350659635197E-2</v>
      </c>
      <c r="U17" s="14">
        <v>8.5121213812229493E-2</v>
      </c>
      <c r="V17" s="14">
        <v>0.101177518316519</v>
      </c>
      <c r="W17" s="14">
        <v>7.5349025811777798E-2</v>
      </c>
      <c r="X17" s="14">
        <v>7.2546533986818804E-2</v>
      </c>
      <c r="Y17" s="14">
        <v>9.9622188082279406E-2</v>
      </c>
      <c r="Z17" s="14">
        <v>0.11162885199037099</v>
      </c>
      <c r="AA17" s="14">
        <v>9.2410105396338496E-2</v>
      </c>
      <c r="AB17" s="14">
        <v>0.11441568767748</v>
      </c>
      <c r="AC17" s="14">
        <v>0.14302236583837399</v>
      </c>
      <c r="AD17" s="14">
        <v>0.17268056971576601</v>
      </c>
      <c r="AE17" s="14"/>
      <c r="AF17" s="14">
        <v>0.105896591789353</v>
      </c>
      <c r="AG17" s="14">
        <v>0.20345571743542401</v>
      </c>
      <c r="AH17" s="14">
        <v>0.15468590389109299</v>
      </c>
      <c r="AI17" s="14">
        <v>9.1774597177035996E-2</v>
      </c>
      <c r="AJ17" s="14">
        <v>6.8357737196076601E-2</v>
      </c>
      <c r="AK17" s="14">
        <v>0.10432830844318899</v>
      </c>
      <c r="AL17" s="14">
        <v>0.107088270429058</v>
      </c>
      <c r="AM17" s="14">
        <v>0.11265371823920201</v>
      </c>
      <c r="AN17" s="14">
        <v>8.3253507331764898E-2</v>
      </c>
      <c r="AO17" s="14">
        <v>0.101006678022764</v>
      </c>
      <c r="AP17" s="14">
        <v>8.3513740500297196E-2</v>
      </c>
      <c r="AQ17" s="14">
        <v>7.7685937537470606E-2</v>
      </c>
      <c r="AR17" s="14">
        <v>4.16002684670016E-2</v>
      </c>
      <c r="AS17" s="14">
        <v>0.14078737308626499</v>
      </c>
      <c r="AT17" s="14">
        <v>0.121809849043607</v>
      </c>
      <c r="AU17" s="14">
        <v>4.1205940107199399E-2</v>
      </c>
      <c r="AV17" s="14"/>
      <c r="AW17" s="14">
        <v>9.74735852432672E-2</v>
      </c>
      <c r="AX17" s="14">
        <v>0.108031735447721</v>
      </c>
      <c r="AY17" s="14"/>
      <c r="AZ17" s="14">
        <v>8.0942031925769903E-2</v>
      </c>
      <c r="BA17" s="14">
        <v>9.0171242067855303E-2</v>
      </c>
      <c r="BB17" s="14" t="s">
        <v>98</v>
      </c>
      <c r="BC17" s="14">
        <v>0.183909913156306</v>
      </c>
      <c r="BD17" s="14">
        <v>0.16469414064437901</v>
      </c>
      <c r="BE17" s="14">
        <v>0.107418344657825</v>
      </c>
      <c r="BF17" s="14">
        <v>5.7281974083361803E-2</v>
      </c>
      <c r="BG17" s="14"/>
      <c r="BH17" s="14">
        <v>8.24385423678589E-2</v>
      </c>
      <c r="BI17" s="14">
        <v>0.116580194596012</v>
      </c>
      <c r="BJ17" s="14">
        <v>0.12603179644055501</v>
      </c>
      <c r="BK17" s="14"/>
      <c r="BL17" s="14">
        <v>7.1575907667766697E-2</v>
      </c>
      <c r="BM17" s="14">
        <v>0.134480583312482</v>
      </c>
      <c r="BN17" s="14">
        <v>6.7031653435980706E-2</v>
      </c>
      <c r="BO17" s="14">
        <v>0.150910218549209</v>
      </c>
      <c r="BP17" s="14">
        <v>7.7596565996039396E-2</v>
      </c>
      <c r="BQ17" s="14"/>
      <c r="BR17" s="14">
        <v>6.5228015361666697E-2</v>
      </c>
      <c r="BS17" s="14">
        <v>0.125514088285272</v>
      </c>
      <c r="BT17" s="14">
        <v>7.5700031183400407E-2</v>
      </c>
    </row>
    <row r="18" spans="2:72" x14ac:dyDescent="0.25">
      <c r="B18" s="15" t="s">
        <v>117</v>
      </c>
      <c r="C18" s="20">
        <v>0.18303931778360899</v>
      </c>
      <c r="D18" s="20">
        <v>0.15955023588477199</v>
      </c>
      <c r="E18" s="20">
        <v>0.207264872586088</v>
      </c>
      <c r="F18" s="20"/>
      <c r="G18" s="20">
        <v>7.7328727148600798E-2</v>
      </c>
      <c r="H18" s="20">
        <v>0.14169790309590899</v>
      </c>
      <c r="I18" s="20">
        <v>0.18781226114347699</v>
      </c>
      <c r="J18" s="20">
        <v>0.195204587109787</v>
      </c>
      <c r="K18" s="20">
        <v>0.22225163260536199</v>
      </c>
      <c r="L18" s="20">
        <v>0.24746078065760799</v>
      </c>
      <c r="M18" s="20"/>
      <c r="N18" s="20">
        <v>0.16498289351397299</v>
      </c>
      <c r="O18" s="20">
        <v>0.20605941957092</v>
      </c>
      <c r="P18" s="20">
        <v>0.17837930007735001</v>
      </c>
      <c r="Q18" s="20">
        <v>0.18370504229276899</v>
      </c>
      <c r="R18" s="20"/>
      <c r="S18" s="20">
        <v>0.111436163709038</v>
      </c>
      <c r="T18" s="20">
        <v>0.20097433762841299</v>
      </c>
      <c r="U18" s="20">
        <v>0.21107039379797601</v>
      </c>
      <c r="V18" s="20">
        <v>0.16455234625961601</v>
      </c>
      <c r="W18" s="20">
        <v>0.185878784885251</v>
      </c>
      <c r="X18" s="20">
        <v>0.16908935416038401</v>
      </c>
      <c r="Y18" s="20">
        <v>0.20162675264532601</v>
      </c>
      <c r="Z18" s="20">
        <v>0.22855267899016399</v>
      </c>
      <c r="AA18" s="20">
        <v>0.18315143731134501</v>
      </c>
      <c r="AB18" s="20">
        <v>0.21651911233395801</v>
      </c>
      <c r="AC18" s="20">
        <v>0.23210036404905199</v>
      </c>
      <c r="AD18" s="20">
        <v>0.163398614116194</v>
      </c>
      <c r="AE18" s="20"/>
      <c r="AF18" s="20">
        <v>0.281188059251883</v>
      </c>
      <c r="AG18" s="20">
        <v>0.23758535649777601</v>
      </c>
      <c r="AH18" s="20">
        <v>0.16433311380377599</v>
      </c>
      <c r="AI18" s="20">
        <v>0.155562737253923</v>
      </c>
      <c r="AJ18" s="20">
        <v>0.196259875321419</v>
      </c>
      <c r="AK18" s="20">
        <v>0.19932709170968901</v>
      </c>
      <c r="AL18" s="20">
        <v>0.13784957659497599</v>
      </c>
      <c r="AM18" s="20">
        <v>0.14693893546018499</v>
      </c>
      <c r="AN18" s="20">
        <v>0.18442763373655799</v>
      </c>
      <c r="AO18" s="20">
        <v>0.22528754170700899</v>
      </c>
      <c r="AP18" s="20">
        <v>0.13008886953304</v>
      </c>
      <c r="AQ18" s="20">
        <v>0.16386679493966</v>
      </c>
      <c r="AR18" s="20">
        <v>0.12241412161248399</v>
      </c>
      <c r="AS18" s="20">
        <v>0.200325361130722</v>
      </c>
      <c r="AT18" s="20">
        <v>0.114917100676884</v>
      </c>
      <c r="AU18" s="20">
        <v>0.109953879730544</v>
      </c>
      <c r="AV18" s="20"/>
      <c r="AW18" s="20">
        <v>0.19182783326351499</v>
      </c>
      <c r="AX18" s="20">
        <v>0.17141652527273499</v>
      </c>
      <c r="AY18" s="20"/>
      <c r="AZ18" s="20">
        <v>0.23511797452029601</v>
      </c>
      <c r="BA18" s="20">
        <v>0.17159825138052501</v>
      </c>
      <c r="BB18" s="20" t="s">
        <v>98</v>
      </c>
      <c r="BC18" s="20">
        <v>8.3853669720030694E-2</v>
      </c>
      <c r="BD18" s="20">
        <v>0.12862548119251499</v>
      </c>
      <c r="BE18" s="20">
        <v>0.16384032150118</v>
      </c>
      <c r="BF18" s="20">
        <v>0.196208064872614</v>
      </c>
      <c r="BG18" s="20"/>
      <c r="BH18" s="20">
        <v>0.18448294828643</v>
      </c>
      <c r="BI18" s="20">
        <v>0.18078146947689699</v>
      </c>
      <c r="BJ18" s="20">
        <v>0.24283027256904399</v>
      </c>
      <c r="BK18" s="20"/>
      <c r="BL18" s="20">
        <v>0.17877426506017299</v>
      </c>
      <c r="BM18" s="20">
        <v>0.14929227228207501</v>
      </c>
      <c r="BN18" s="20">
        <v>0.221648892202675</v>
      </c>
      <c r="BO18" s="20">
        <v>0.11236085445263</v>
      </c>
      <c r="BP18" s="20">
        <v>0.258509107893308</v>
      </c>
      <c r="BQ18" s="20"/>
      <c r="BR18" s="20">
        <v>0.156821076139466</v>
      </c>
      <c r="BS18" s="20">
        <v>0.12556359282488799</v>
      </c>
      <c r="BT18" s="20">
        <v>0.149825657442334</v>
      </c>
    </row>
    <row r="19" spans="2:72" x14ac:dyDescent="0.25">
      <c r="B19" s="16"/>
    </row>
    <row r="20" spans="2:72" x14ac:dyDescent="0.25">
      <c r="B20" t="s">
        <v>94</v>
      </c>
    </row>
    <row r="21" spans="2:72" x14ac:dyDescent="0.25">
      <c r="B21" t="s">
        <v>95</v>
      </c>
    </row>
    <row r="23" spans="2:72" x14ac:dyDescent="0.25">
      <c r="B23"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BT23"/>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305</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45" x14ac:dyDescent="0.25">
      <c r="B9" s="15" t="s">
        <v>303</v>
      </c>
      <c r="C9" s="14">
        <v>8.4786967887435102E-2</v>
      </c>
      <c r="D9" s="14">
        <v>9.6915537876235594E-2</v>
      </c>
      <c r="E9" s="14">
        <v>7.27139120288358E-2</v>
      </c>
      <c r="F9" s="14"/>
      <c r="G9" s="14">
        <v>4.7784889205954903E-2</v>
      </c>
      <c r="H9" s="14">
        <v>3.4517576527358103E-2</v>
      </c>
      <c r="I9" s="14">
        <v>8.0439249230541798E-2</v>
      </c>
      <c r="J9" s="14">
        <v>9.0437185634872394E-2</v>
      </c>
      <c r="K9" s="14">
        <v>0.124891661799564</v>
      </c>
      <c r="L9" s="14">
        <v>0.12246929432841901</v>
      </c>
      <c r="M9" s="14"/>
      <c r="N9" s="14">
        <v>9.6510747778393899E-2</v>
      </c>
      <c r="O9" s="14">
        <v>9.2139418654837504E-2</v>
      </c>
      <c r="P9" s="14">
        <v>7.8985466407501606E-2</v>
      </c>
      <c r="Q9" s="14">
        <v>6.3120157871365198E-2</v>
      </c>
      <c r="R9" s="14"/>
      <c r="S9" s="14">
        <v>4.8148854602241997E-2</v>
      </c>
      <c r="T9" s="14">
        <v>0.112669125420381</v>
      </c>
      <c r="U9" s="14">
        <v>0.111358180092279</v>
      </c>
      <c r="V9" s="14">
        <v>8.91853511988112E-2</v>
      </c>
      <c r="W9" s="14">
        <v>9.7402881110048495E-2</v>
      </c>
      <c r="X9" s="14">
        <v>6.24404226444416E-2</v>
      </c>
      <c r="Y9" s="14">
        <v>9.6903919111782102E-2</v>
      </c>
      <c r="Z9" s="14">
        <v>7.6006022992414796E-2</v>
      </c>
      <c r="AA9" s="14">
        <v>8.5076270193621198E-2</v>
      </c>
      <c r="AB9" s="14">
        <v>7.5387196393675096E-2</v>
      </c>
      <c r="AC9" s="14">
        <v>4.6126221811125502E-2</v>
      </c>
      <c r="AD9" s="14">
        <v>0.159616754855021</v>
      </c>
      <c r="AE9" s="14"/>
      <c r="AF9" s="14">
        <v>5.62987758733609E-2</v>
      </c>
      <c r="AG9" s="14">
        <v>3.7871112645321101E-2</v>
      </c>
      <c r="AH9" s="14">
        <v>7.3588619231820293E-2</v>
      </c>
      <c r="AI9" s="14">
        <v>6.0540589409600103E-2</v>
      </c>
      <c r="AJ9" s="14">
        <v>9.57987966522756E-2</v>
      </c>
      <c r="AK9" s="14">
        <v>7.1807979446309803E-2</v>
      </c>
      <c r="AL9" s="14">
        <v>8.9153093432519703E-2</v>
      </c>
      <c r="AM9" s="14">
        <v>7.2341144371487601E-2</v>
      </c>
      <c r="AN9" s="14">
        <v>0.108362348110183</v>
      </c>
      <c r="AO9" s="14">
        <v>0.109915269360953</v>
      </c>
      <c r="AP9" s="14">
        <v>9.7906771803688605E-2</v>
      </c>
      <c r="AQ9" s="14">
        <v>8.4622659606993403E-2</v>
      </c>
      <c r="AR9" s="14">
        <v>0.18747211660758301</v>
      </c>
      <c r="AS9" s="14">
        <v>2.44676762464681E-2</v>
      </c>
      <c r="AT9" s="14">
        <v>4.1438821218321299E-2</v>
      </c>
      <c r="AU9" s="14">
        <v>0.12040208826450401</v>
      </c>
      <c r="AV9" s="14"/>
      <c r="AW9" s="14">
        <v>8.9130080974167303E-2</v>
      </c>
      <c r="AX9" s="14">
        <v>7.9043210324082805E-2</v>
      </c>
      <c r="AY9" s="14"/>
      <c r="AZ9" s="14">
        <v>0.12021567433165201</v>
      </c>
      <c r="BA9" s="14">
        <v>9.5844261377187795E-2</v>
      </c>
      <c r="BB9" s="14" t="s">
        <v>98</v>
      </c>
      <c r="BC9" s="14">
        <v>4.1009153771406397E-2</v>
      </c>
      <c r="BD9" s="14">
        <v>2.2968614676421899E-2</v>
      </c>
      <c r="BE9" s="14">
        <v>5.2208704516149299E-2</v>
      </c>
      <c r="BF9" s="14">
        <v>6.7067727062220306E-2</v>
      </c>
      <c r="BG9" s="14"/>
      <c r="BH9" s="14">
        <v>0.12779387675837101</v>
      </c>
      <c r="BI9" s="14">
        <v>6.2151882744072698E-2</v>
      </c>
      <c r="BJ9" s="14">
        <v>5.8598917702280297E-2</v>
      </c>
      <c r="BK9" s="14"/>
      <c r="BL9" s="14">
        <v>0.129536853583541</v>
      </c>
      <c r="BM9" s="14">
        <v>4.5041057690253197E-2</v>
      </c>
      <c r="BN9" s="14">
        <v>6.0314541109233101E-2</v>
      </c>
      <c r="BO9" s="14">
        <v>8.6977945901545298E-2</v>
      </c>
      <c r="BP9" s="14">
        <v>9.7949622332544395E-2</v>
      </c>
      <c r="BQ9" s="14"/>
      <c r="BR9" s="14">
        <v>0.12957889359983499</v>
      </c>
      <c r="BS9" s="14">
        <v>5.5299453289978401E-2</v>
      </c>
      <c r="BT9" s="14">
        <v>7.36485064285608E-2</v>
      </c>
    </row>
    <row r="10" spans="2:72" x14ac:dyDescent="0.25">
      <c r="B10" s="15" t="s">
        <v>135</v>
      </c>
      <c r="C10" s="14">
        <v>4.7361952109127699E-2</v>
      </c>
      <c r="D10" s="14">
        <v>4.5709908065096998E-2</v>
      </c>
      <c r="E10" s="14">
        <v>4.9305074208835099E-2</v>
      </c>
      <c r="F10" s="14"/>
      <c r="G10" s="14">
        <v>6.6771357515841095E-2</v>
      </c>
      <c r="H10" s="14">
        <v>4.53509654237065E-2</v>
      </c>
      <c r="I10" s="14">
        <v>3.6759861753044701E-2</v>
      </c>
      <c r="J10" s="14">
        <v>4.8445255591335001E-2</v>
      </c>
      <c r="K10" s="14">
        <v>4.62240928608584E-2</v>
      </c>
      <c r="L10" s="14">
        <v>4.4492145765097697E-2</v>
      </c>
      <c r="M10" s="14"/>
      <c r="N10" s="14">
        <v>5.6031524905703498E-2</v>
      </c>
      <c r="O10" s="14">
        <v>3.7603377634787702E-2</v>
      </c>
      <c r="P10" s="14">
        <v>4.6903517253983902E-2</v>
      </c>
      <c r="Q10" s="14">
        <v>4.9294061263013E-2</v>
      </c>
      <c r="R10" s="14"/>
      <c r="S10" s="14">
        <v>7.0758649412319699E-2</v>
      </c>
      <c r="T10" s="14">
        <v>3.3479504824788599E-2</v>
      </c>
      <c r="U10" s="14">
        <v>5.2398119865769803E-2</v>
      </c>
      <c r="V10" s="14">
        <v>6.8020530002520299E-2</v>
      </c>
      <c r="W10" s="14">
        <v>5.2329673760009597E-2</v>
      </c>
      <c r="X10" s="14">
        <v>2.8590711161241698E-2</v>
      </c>
      <c r="Y10" s="14">
        <v>5.1723629723586503E-2</v>
      </c>
      <c r="Z10" s="14">
        <v>5.35364272727617E-2</v>
      </c>
      <c r="AA10" s="14">
        <v>2.6596734702694299E-2</v>
      </c>
      <c r="AB10" s="14">
        <v>4.6665281430866103E-2</v>
      </c>
      <c r="AC10" s="14">
        <v>1.72481648575246E-2</v>
      </c>
      <c r="AD10" s="14">
        <v>7.6062041092337496E-2</v>
      </c>
      <c r="AE10" s="14"/>
      <c r="AF10" s="14">
        <v>7.3876786313528203E-2</v>
      </c>
      <c r="AG10" s="14">
        <v>6.9811076758380802E-2</v>
      </c>
      <c r="AH10" s="14">
        <v>4.34871402588453E-2</v>
      </c>
      <c r="AI10" s="14">
        <v>5.1897992794834202E-2</v>
      </c>
      <c r="AJ10" s="14">
        <v>5.4293162822822601E-2</v>
      </c>
      <c r="AK10" s="14">
        <v>2.7215951963541301E-2</v>
      </c>
      <c r="AL10" s="14">
        <v>4.6106959766061099E-2</v>
      </c>
      <c r="AM10" s="14">
        <v>5.1583787700560699E-2</v>
      </c>
      <c r="AN10" s="14">
        <v>3.5784944004649599E-2</v>
      </c>
      <c r="AO10" s="14">
        <v>8.8756095691115994E-3</v>
      </c>
      <c r="AP10" s="14">
        <v>4.0128467809817998E-2</v>
      </c>
      <c r="AQ10" s="14">
        <v>5.1594017016359302E-2</v>
      </c>
      <c r="AR10" s="14">
        <v>8.9996892246779606E-2</v>
      </c>
      <c r="AS10" s="14">
        <v>5.4269860019609997E-2</v>
      </c>
      <c r="AT10" s="14">
        <v>0.10492896372173</v>
      </c>
      <c r="AU10" s="14">
        <v>5.0789829875337998E-2</v>
      </c>
      <c r="AV10" s="14"/>
      <c r="AW10" s="14">
        <v>4.3098851107915399E-2</v>
      </c>
      <c r="AX10" s="14">
        <v>5.29998938642827E-2</v>
      </c>
      <c r="AY10" s="14"/>
      <c r="AZ10" s="14">
        <v>5.24238004433649E-2</v>
      </c>
      <c r="BA10" s="14">
        <v>4.1947668514147697E-2</v>
      </c>
      <c r="BB10" s="14" t="s">
        <v>98</v>
      </c>
      <c r="BC10" s="14">
        <v>3.6653968243433303E-2</v>
      </c>
      <c r="BD10" s="14">
        <v>4.6008013079573903E-2</v>
      </c>
      <c r="BE10" s="14">
        <v>4.2271319888769601E-2</v>
      </c>
      <c r="BF10" s="14">
        <v>0.132313317364635</v>
      </c>
      <c r="BG10" s="14"/>
      <c r="BH10" s="14">
        <v>4.8444020982365603E-2</v>
      </c>
      <c r="BI10" s="14">
        <v>4.8137564034764199E-2</v>
      </c>
      <c r="BJ10" s="14">
        <v>3.0425952606497698E-2</v>
      </c>
      <c r="BK10" s="14"/>
      <c r="BL10" s="14">
        <v>5.03086880270847E-2</v>
      </c>
      <c r="BM10" s="14">
        <v>3.7593246839285402E-2</v>
      </c>
      <c r="BN10" s="14">
        <v>7.5444852511248398E-2</v>
      </c>
      <c r="BO10" s="14">
        <v>7.9847373316479203E-2</v>
      </c>
      <c r="BP10" s="14">
        <v>3.8958953723606103E-2</v>
      </c>
      <c r="BQ10" s="14"/>
      <c r="BR10" s="14">
        <v>6.7711705178430698E-2</v>
      </c>
      <c r="BS10" s="14">
        <v>4.5341635067534997E-2</v>
      </c>
      <c r="BT10" s="14">
        <v>6.77336515940445E-2</v>
      </c>
    </row>
    <row r="11" spans="2:72" ht="30" x14ac:dyDescent="0.25">
      <c r="B11" s="15" t="s">
        <v>136</v>
      </c>
      <c r="C11" s="14">
        <v>0.105243772192584</v>
      </c>
      <c r="D11" s="14">
        <v>0.107191900381493</v>
      </c>
      <c r="E11" s="14">
        <v>0.10306002869787199</v>
      </c>
      <c r="F11" s="14"/>
      <c r="G11" s="14">
        <v>0.15567657242615501</v>
      </c>
      <c r="H11" s="14">
        <v>9.86931661892822E-2</v>
      </c>
      <c r="I11" s="14">
        <v>9.4230873119925798E-2</v>
      </c>
      <c r="J11" s="14">
        <v>9.8439406120537296E-2</v>
      </c>
      <c r="K11" s="14">
        <v>8.5808152024845305E-2</v>
      </c>
      <c r="L11" s="14">
        <v>0.104253065336565</v>
      </c>
      <c r="M11" s="14"/>
      <c r="N11" s="14">
        <v>0.108912764365312</v>
      </c>
      <c r="O11" s="14">
        <v>9.8631387947010096E-2</v>
      </c>
      <c r="P11" s="14">
        <v>0.120160541062158</v>
      </c>
      <c r="Q11" s="14">
        <v>9.4333327920805801E-2</v>
      </c>
      <c r="R11" s="14"/>
      <c r="S11" s="14">
        <v>0.111951412710259</v>
      </c>
      <c r="T11" s="14">
        <v>0.11769938403418399</v>
      </c>
      <c r="U11" s="14">
        <v>9.6198829317054105E-2</v>
      </c>
      <c r="V11" s="14">
        <v>8.8746052701239406E-2</v>
      </c>
      <c r="W11" s="14">
        <v>0.127646042439202</v>
      </c>
      <c r="X11" s="14">
        <v>0.115987691912725</v>
      </c>
      <c r="Y11" s="14">
        <v>7.3777572607043096E-2</v>
      </c>
      <c r="Z11" s="14">
        <v>0.148663161199309</v>
      </c>
      <c r="AA11" s="14">
        <v>0.117339035647268</v>
      </c>
      <c r="AB11" s="14">
        <v>8.7781191813636805E-2</v>
      </c>
      <c r="AC11" s="14">
        <v>9.9589803953986797E-2</v>
      </c>
      <c r="AD11" s="14">
        <v>5.2232888875809798E-2</v>
      </c>
      <c r="AE11" s="14"/>
      <c r="AF11" s="14">
        <v>0</v>
      </c>
      <c r="AG11" s="14">
        <v>0.123698695424939</v>
      </c>
      <c r="AH11" s="14">
        <v>0.110308765925113</v>
      </c>
      <c r="AI11" s="14">
        <v>0.119792586388838</v>
      </c>
      <c r="AJ11" s="14">
        <v>0.102155720755365</v>
      </c>
      <c r="AK11" s="14">
        <v>9.2290702287525006E-2</v>
      </c>
      <c r="AL11" s="14">
        <v>8.1112049100927799E-2</v>
      </c>
      <c r="AM11" s="14">
        <v>9.3217413706359706E-2</v>
      </c>
      <c r="AN11" s="14">
        <v>9.9540330647887601E-2</v>
      </c>
      <c r="AO11" s="14">
        <v>0.107488297406039</v>
      </c>
      <c r="AP11" s="14">
        <v>9.2377585889612701E-2</v>
      </c>
      <c r="AQ11" s="14">
        <v>0.15697672784497599</v>
      </c>
      <c r="AR11" s="14">
        <v>0.111333583488108</v>
      </c>
      <c r="AS11" s="14">
        <v>0.17505373538771099</v>
      </c>
      <c r="AT11" s="14">
        <v>0.113494551597624</v>
      </c>
      <c r="AU11" s="14">
        <v>0.13228757002554301</v>
      </c>
      <c r="AV11" s="14"/>
      <c r="AW11" s="14">
        <v>9.1880730701894897E-2</v>
      </c>
      <c r="AX11" s="14">
        <v>0.122916365353009</v>
      </c>
      <c r="AY11" s="14"/>
      <c r="AZ11" s="14">
        <v>0.113025110403999</v>
      </c>
      <c r="BA11" s="14">
        <v>9.5463877704191902E-2</v>
      </c>
      <c r="BB11" s="14" t="s">
        <v>98</v>
      </c>
      <c r="BC11" s="14">
        <v>7.41957645031628E-2</v>
      </c>
      <c r="BD11" s="14">
        <v>0.10517518512249401</v>
      </c>
      <c r="BE11" s="14">
        <v>0.11712855347748601</v>
      </c>
      <c r="BF11" s="14">
        <v>0.13688984744327301</v>
      </c>
      <c r="BG11" s="14"/>
      <c r="BH11" s="14">
        <v>0.10327671993089201</v>
      </c>
      <c r="BI11" s="14">
        <v>0.10030009077657299</v>
      </c>
      <c r="BJ11" s="14">
        <v>9.8893405357289493E-2</v>
      </c>
      <c r="BK11" s="14"/>
      <c r="BL11" s="14">
        <v>0.121599158302117</v>
      </c>
      <c r="BM11" s="14">
        <v>8.5664416366967394E-2</v>
      </c>
      <c r="BN11" s="14">
        <v>7.9852748664940895E-2</v>
      </c>
      <c r="BO11" s="14">
        <v>0.121266675306565</v>
      </c>
      <c r="BP11" s="14">
        <v>0.10355799680304099</v>
      </c>
      <c r="BQ11" s="14"/>
      <c r="BR11" s="14">
        <v>0.168853405513859</v>
      </c>
      <c r="BS11" s="14">
        <v>8.5773917149802203E-2</v>
      </c>
      <c r="BT11" s="14">
        <v>7.6659579597111102E-2</v>
      </c>
    </row>
    <row r="12" spans="2:72" ht="30" x14ac:dyDescent="0.25">
      <c r="B12" s="15" t="s">
        <v>137</v>
      </c>
      <c r="C12" s="14">
        <v>0.150047697667333</v>
      </c>
      <c r="D12" s="14">
        <v>0.16633018304445901</v>
      </c>
      <c r="E12" s="14">
        <v>0.133035565732807</v>
      </c>
      <c r="F12" s="14"/>
      <c r="G12" s="14">
        <v>0.186309799132204</v>
      </c>
      <c r="H12" s="14">
        <v>0.179122670657205</v>
      </c>
      <c r="I12" s="14">
        <v>0.13236267499274701</v>
      </c>
      <c r="J12" s="14">
        <v>0.15048252199404699</v>
      </c>
      <c r="K12" s="14">
        <v>0.13536449689726399</v>
      </c>
      <c r="L12" s="14">
        <v>0.12602341705422801</v>
      </c>
      <c r="M12" s="14"/>
      <c r="N12" s="14">
        <v>0.15693767657511001</v>
      </c>
      <c r="O12" s="14">
        <v>0.133110025728818</v>
      </c>
      <c r="P12" s="14">
        <v>0.15103830404977001</v>
      </c>
      <c r="Q12" s="14">
        <v>0.161745530623773</v>
      </c>
      <c r="R12" s="14"/>
      <c r="S12" s="14">
        <v>0.15775682437594499</v>
      </c>
      <c r="T12" s="14">
        <v>0.13792843317408399</v>
      </c>
      <c r="U12" s="14">
        <v>0.12715582221482499</v>
      </c>
      <c r="V12" s="14">
        <v>0.18198086277801501</v>
      </c>
      <c r="W12" s="14">
        <v>0.170636659758828</v>
      </c>
      <c r="X12" s="14">
        <v>0.170353985440585</v>
      </c>
      <c r="Y12" s="14">
        <v>0.12280997422022299</v>
      </c>
      <c r="Z12" s="14">
        <v>0.110148032890341</v>
      </c>
      <c r="AA12" s="14">
        <v>0.147111735348188</v>
      </c>
      <c r="AB12" s="14">
        <v>0.16849630612223501</v>
      </c>
      <c r="AC12" s="14">
        <v>0.16427463307519499</v>
      </c>
      <c r="AD12" s="14">
        <v>8.0482298961175605E-2</v>
      </c>
      <c r="AE12" s="14"/>
      <c r="AF12" s="14">
        <v>0.19512377759958299</v>
      </c>
      <c r="AG12" s="14">
        <v>0.107073143449081</v>
      </c>
      <c r="AH12" s="14">
        <v>0.135876813477769</v>
      </c>
      <c r="AI12" s="14">
        <v>0.18753242798220501</v>
      </c>
      <c r="AJ12" s="14">
        <v>0.16773176871607301</v>
      </c>
      <c r="AK12" s="14">
        <v>0.207289263978366</v>
      </c>
      <c r="AL12" s="14">
        <v>0.139965482813875</v>
      </c>
      <c r="AM12" s="14">
        <v>0.141571996391921</v>
      </c>
      <c r="AN12" s="14">
        <v>0.12488395025732001</v>
      </c>
      <c r="AO12" s="14">
        <v>0.14672702972364801</v>
      </c>
      <c r="AP12" s="14">
        <v>0.156079165995236</v>
      </c>
      <c r="AQ12" s="14">
        <v>0.15028607268873501</v>
      </c>
      <c r="AR12" s="14">
        <v>0.18003046597575101</v>
      </c>
      <c r="AS12" s="14">
        <v>4.9725821457934097E-2</v>
      </c>
      <c r="AT12" s="14">
        <v>9.2718919116822104E-2</v>
      </c>
      <c r="AU12" s="14">
        <v>0.167920203369467</v>
      </c>
      <c r="AV12" s="14"/>
      <c r="AW12" s="14">
        <v>0.16222100156319899</v>
      </c>
      <c r="AX12" s="14">
        <v>0.133948529875348</v>
      </c>
      <c r="AY12" s="14"/>
      <c r="AZ12" s="14">
        <v>0.123377444189645</v>
      </c>
      <c r="BA12" s="14">
        <v>0.15658659726322899</v>
      </c>
      <c r="BB12" s="14" t="s">
        <v>98</v>
      </c>
      <c r="BC12" s="14">
        <v>0.18057844840197601</v>
      </c>
      <c r="BD12" s="14">
        <v>0.19774702379349099</v>
      </c>
      <c r="BE12" s="14">
        <v>0.15598722123445599</v>
      </c>
      <c r="BF12" s="14">
        <v>0.147157628026479</v>
      </c>
      <c r="BG12" s="14"/>
      <c r="BH12" s="14">
        <v>0.14971239286343499</v>
      </c>
      <c r="BI12" s="14">
        <v>0.14533584474985201</v>
      </c>
      <c r="BJ12" s="14">
        <v>0.14485118662815599</v>
      </c>
      <c r="BK12" s="14"/>
      <c r="BL12" s="14">
        <v>0.148237606531188</v>
      </c>
      <c r="BM12" s="14">
        <v>0.16591459095212899</v>
      </c>
      <c r="BN12" s="14">
        <v>0.160666750795672</v>
      </c>
      <c r="BO12" s="14">
        <v>0.12611314953283601</v>
      </c>
      <c r="BP12" s="14">
        <v>0.15752527683498399</v>
      </c>
      <c r="BQ12" s="14"/>
      <c r="BR12" s="14">
        <v>0.16251822302538901</v>
      </c>
      <c r="BS12" s="14">
        <v>0.15886900967401901</v>
      </c>
      <c r="BT12" s="14">
        <v>0.196447013257501</v>
      </c>
    </row>
    <row r="13" spans="2:72" ht="30" x14ac:dyDescent="0.25">
      <c r="B13" s="15" t="s">
        <v>138</v>
      </c>
      <c r="C13" s="14">
        <v>0.120997211030185</v>
      </c>
      <c r="D13" s="14">
        <v>0.11396110957437799</v>
      </c>
      <c r="E13" s="14">
        <v>0.128712996107119</v>
      </c>
      <c r="F13" s="14"/>
      <c r="G13" s="14">
        <v>0.13591745133401001</v>
      </c>
      <c r="H13" s="14">
        <v>0.11363968270673699</v>
      </c>
      <c r="I13" s="14">
        <v>0.11183148987769399</v>
      </c>
      <c r="J13" s="14">
        <v>0.14189509701647099</v>
      </c>
      <c r="K13" s="14">
        <v>0.114793505431368</v>
      </c>
      <c r="L13" s="14">
        <v>0.111620166767658</v>
      </c>
      <c r="M13" s="14"/>
      <c r="N13" s="14">
        <v>0.13240902779237701</v>
      </c>
      <c r="O13" s="14">
        <v>0.117182677754975</v>
      </c>
      <c r="P13" s="14">
        <v>0.112513518430522</v>
      </c>
      <c r="Q13" s="14">
        <v>0.12203592135394301</v>
      </c>
      <c r="R13" s="14"/>
      <c r="S13" s="14">
        <v>0.135318259881823</v>
      </c>
      <c r="T13" s="14">
        <v>0.111952499773147</v>
      </c>
      <c r="U13" s="14">
        <v>0.13324839273606001</v>
      </c>
      <c r="V13" s="14">
        <v>0.13723109720670201</v>
      </c>
      <c r="W13" s="14">
        <v>0.100032674232476</v>
      </c>
      <c r="X13" s="14">
        <v>9.0540884060132304E-2</v>
      </c>
      <c r="Y13" s="14">
        <v>0.148038723469023</v>
      </c>
      <c r="Z13" s="14">
        <v>0.11146600632485799</v>
      </c>
      <c r="AA13" s="14">
        <v>0.13674545154321399</v>
      </c>
      <c r="AB13" s="14">
        <v>0.12575693631582599</v>
      </c>
      <c r="AC13" s="14">
        <v>9.3753482556517595E-2</v>
      </c>
      <c r="AD13" s="14">
        <v>6.6172311057422994E-2</v>
      </c>
      <c r="AE13" s="14"/>
      <c r="AF13" s="14">
        <v>5.2162373438895702E-2</v>
      </c>
      <c r="AG13" s="14">
        <v>8.2554200157172103E-2</v>
      </c>
      <c r="AH13" s="14">
        <v>0.13963666397951299</v>
      </c>
      <c r="AI13" s="14">
        <v>0.12664416753598401</v>
      </c>
      <c r="AJ13" s="14">
        <v>0.15086937213204599</v>
      </c>
      <c r="AK13" s="14">
        <v>0.121988588338729</v>
      </c>
      <c r="AL13" s="14">
        <v>0.13840057955114199</v>
      </c>
      <c r="AM13" s="14">
        <v>0.139097152786026</v>
      </c>
      <c r="AN13" s="14">
        <v>9.4621376417018399E-2</v>
      </c>
      <c r="AO13" s="14">
        <v>0.112346613218316</v>
      </c>
      <c r="AP13" s="14">
        <v>0.14053525606381101</v>
      </c>
      <c r="AQ13" s="14">
        <v>0.122183506956445</v>
      </c>
      <c r="AR13" s="14">
        <v>9.2028252073190403E-2</v>
      </c>
      <c r="AS13" s="14">
        <v>0.109626809132731</v>
      </c>
      <c r="AT13" s="14">
        <v>0.15654600699738</v>
      </c>
      <c r="AU13" s="14">
        <v>0.14982385739201901</v>
      </c>
      <c r="AV13" s="14"/>
      <c r="AW13" s="14">
        <v>0.12157451363848799</v>
      </c>
      <c r="AX13" s="14">
        <v>0.120233729592662</v>
      </c>
      <c r="AY13" s="14"/>
      <c r="AZ13" s="14">
        <v>0.117043591443418</v>
      </c>
      <c r="BA13" s="14">
        <v>0.113934188880691</v>
      </c>
      <c r="BB13" s="14" t="s">
        <v>98</v>
      </c>
      <c r="BC13" s="14">
        <v>0.17326812329458999</v>
      </c>
      <c r="BD13" s="14">
        <v>0.12951475515115901</v>
      </c>
      <c r="BE13" s="14">
        <v>0.118909714640739</v>
      </c>
      <c r="BF13" s="14">
        <v>0.112158875780128</v>
      </c>
      <c r="BG13" s="14"/>
      <c r="BH13" s="14">
        <v>0.107787185620112</v>
      </c>
      <c r="BI13" s="14">
        <v>0.12932593821424301</v>
      </c>
      <c r="BJ13" s="14">
        <v>0.106729285728781</v>
      </c>
      <c r="BK13" s="14"/>
      <c r="BL13" s="14">
        <v>0.12909401712069299</v>
      </c>
      <c r="BM13" s="14">
        <v>0.116974162180165</v>
      </c>
      <c r="BN13" s="14">
        <v>0.158081417437067</v>
      </c>
      <c r="BO13" s="14">
        <v>8.4530257126748207E-2</v>
      </c>
      <c r="BP13" s="14">
        <v>9.027055669405E-2</v>
      </c>
      <c r="BQ13" s="14"/>
      <c r="BR13" s="14">
        <v>9.1989156266143193E-2</v>
      </c>
      <c r="BS13" s="14">
        <v>0.13891471556201301</v>
      </c>
      <c r="BT13" s="14">
        <v>0.15013320162374999</v>
      </c>
    </row>
    <row r="14" spans="2:72" ht="30" x14ac:dyDescent="0.25">
      <c r="B14" s="15" t="s">
        <v>139</v>
      </c>
      <c r="C14" s="14">
        <v>0.10908340965628401</v>
      </c>
      <c r="D14" s="14">
        <v>0.106030527537515</v>
      </c>
      <c r="E14" s="14">
        <v>0.11282377917249101</v>
      </c>
      <c r="F14" s="14"/>
      <c r="G14" s="14">
        <v>0.14711285577445801</v>
      </c>
      <c r="H14" s="14">
        <v>8.6876360887088999E-2</v>
      </c>
      <c r="I14" s="14">
        <v>0.11082463821788301</v>
      </c>
      <c r="J14" s="14">
        <v>9.8658290813552693E-2</v>
      </c>
      <c r="K14" s="14">
        <v>0.118269817277597</v>
      </c>
      <c r="L14" s="14">
        <v>0.10246919358079901</v>
      </c>
      <c r="M14" s="14"/>
      <c r="N14" s="14">
        <v>0.13247339286619</v>
      </c>
      <c r="O14" s="14">
        <v>0.12279289354563901</v>
      </c>
      <c r="P14" s="14">
        <v>7.8742735015531098E-2</v>
      </c>
      <c r="Q14" s="14">
        <v>9.6012938018073604E-2</v>
      </c>
      <c r="R14" s="14"/>
      <c r="S14" s="14">
        <v>0.13319359376836601</v>
      </c>
      <c r="T14" s="14">
        <v>9.4851883653884098E-2</v>
      </c>
      <c r="U14" s="14">
        <v>0.11111995132954899</v>
      </c>
      <c r="V14" s="14">
        <v>9.0213801554266504E-2</v>
      </c>
      <c r="W14" s="14">
        <v>8.0801945755193699E-2</v>
      </c>
      <c r="X14" s="14">
        <v>0.103963968971247</v>
      </c>
      <c r="Y14" s="14">
        <v>0.11655882333337</v>
      </c>
      <c r="Z14" s="14">
        <v>8.0325726110072895E-2</v>
      </c>
      <c r="AA14" s="14">
        <v>0.13930603617941401</v>
      </c>
      <c r="AB14" s="14">
        <v>8.4223873298123905E-2</v>
      </c>
      <c r="AC14" s="14">
        <v>0.119310918931501</v>
      </c>
      <c r="AD14" s="14">
        <v>0.15574911736772101</v>
      </c>
      <c r="AE14" s="14"/>
      <c r="AF14" s="14">
        <v>0.18489296559865701</v>
      </c>
      <c r="AG14" s="14">
        <v>0.10023766285723899</v>
      </c>
      <c r="AH14" s="14">
        <v>8.9166673830634993E-2</v>
      </c>
      <c r="AI14" s="14">
        <v>9.5162500163977398E-2</v>
      </c>
      <c r="AJ14" s="14">
        <v>9.7020339555055901E-2</v>
      </c>
      <c r="AK14" s="14">
        <v>0.10421334032523499</v>
      </c>
      <c r="AL14" s="14">
        <v>0.146956848442233</v>
      </c>
      <c r="AM14" s="14">
        <v>0.148826493900546</v>
      </c>
      <c r="AN14" s="14">
        <v>8.5913219124912399E-2</v>
      </c>
      <c r="AO14" s="14">
        <v>0.12239151681700799</v>
      </c>
      <c r="AP14" s="14">
        <v>0.14000448776159899</v>
      </c>
      <c r="AQ14" s="14">
        <v>9.3452089797668003E-2</v>
      </c>
      <c r="AR14" s="14">
        <v>4.6115778195781297E-2</v>
      </c>
      <c r="AS14" s="14">
        <v>0.16441964357768299</v>
      </c>
      <c r="AT14" s="14">
        <v>8.6090330495251402E-2</v>
      </c>
      <c r="AU14" s="14">
        <v>0.115910700778872</v>
      </c>
      <c r="AV14" s="14"/>
      <c r="AW14" s="14">
        <v>9.7678156244754399E-2</v>
      </c>
      <c r="AX14" s="14">
        <v>0.124166832361657</v>
      </c>
      <c r="AY14" s="14"/>
      <c r="AZ14" s="14">
        <v>0.102308317000671</v>
      </c>
      <c r="BA14" s="14">
        <v>0.111821321403771</v>
      </c>
      <c r="BB14" s="14" t="s">
        <v>98</v>
      </c>
      <c r="BC14" s="14">
        <v>9.7654894057165001E-2</v>
      </c>
      <c r="BD14" s="14">
        <v>0.11538465069230799</v>
      </c>
      <c r="BE14" s="14">
        <v>0.11123350329095701</v>
      </c>
      <c r="BF14" s="14">
        <v>5.8069602782107502E-2</v>
      </c>
      <c r="BG14" s="14"/>
      <c r="BH14" s="14">
        <v>9.63906349014267E-2</v>
      </c>
      <c r="BI14" s="14">
        <v>0.115540114999234</v>
      </c>
      <c r="BJ14" s="14">
        <v>0.114289303358403</v>
      </c>
      <c r="BK14" s="14"/>
      <c r="BL14" s="14">
        <v>9.6695912143332202E-2</v>
      </c>
      <c r="BM14" s="14">
        <v>0.12648449196310099</v>
      </c>
      <c r="BN14" s="14">
        <v>0.11862784229393999</v>
      </c>
      <c r="BO14" s="14">
        <v>0.12994636840437099</v>
      </c>
      <c r="BP14" s="14">
        <v>9.6980205133529701E-2</v>
      </c>
      <c r="BQ14" s="14"/>
      <c r="BR14" s="14">
        <v>8.1223504700857305E-2</v>
      </c>
      <c r="BS14" s="14">
        <v>0.133893159907682</v>
      </c>
      <c r="BT14" s="14">
        <v>0.13429205960079299</v>
      </c>
    </row>
    <row r="15" spans="2:72" ht="30" x14ac:dyDescent="0.25">
      <c r="B15" s="15" t="s">
        <v>140</v>
      </c>
      <c r="C15" s="14">
        <v>0.107449191564018</v>
      </c>
      <c r="D15" s="14">
        <v>0.115914714221896</v>
      </c>
      <c r="E15" s="14">
        <v>9.9921409162220504E-2</v>
      </c>
      <c r="F15" s="14"/>
      <c r="G15" s="14">
        <v>7.5377160641316998E-2</v>
      </c>
      <c r="H15" s="14">
        <v>0.150472690706352</v>
      </c>
      <c r="I15" s="14">
        <v>0.10069375712209599</v>
      </c>
      <c r="J15" s="14">
        <v>0.117177466603099</v>
      </c>
      <c r="K15" s="14">
        <v>0.11140616856989299</v>
      </c>
      <c r="L15" s="14">
        <v>8.90050068616067E-2</v>
      </c>
      <c r="M15" s="14"/>
      <c r="N15" s="14">
        <v>9.06563447934116E-2</v>
      </c>
      <c r="O15" s="14">
        <v>0.12556534596799701</v>
      </c>
      <c r="P15" s="14">
        <v>0.123570416472373</v>
      </c>
      <c r="Q15" s="14">
        <v>9.4295681977350901E-2</v>
      </c>
      <c r="R15" s="14"/>
      <c r="S15" s="14">
        <v>0.108366133076049</v>
      </c>
      <c r="T15" s="14">
        <v>0.106683671850119</v>
      </c>
      <c r="U15" s="14">
        <v>6.2975575183924298E-2</v>
      </c>
      <c r="V15" s="14">
        <v>0.103007461791244</v>
      </c>
      <c r="W15" s="14">
        <v>8.8466371750008002E-2</v>
      </c>
      <c r="X15" s="14">
        <v>0.14664918191784401</v>
      </c>
      <c r="Y15" s="14">
        <v>0.13882733561549301</v>
      </c>
      <c r="Z15" s="14">
        <v>0.11146139373319799</v>
      </c>
      <c r="AA15" s="14">
        <v>9.9136975234992195E-2</v>
      </c>
      <c r="AB15" s="14">
        <v>0.11159636269623199</v>
      </c>
      <c r="AC15" s="14">
        <v>0.107493176960395</v>
      </c>
      <c r="AD15" s="14">
        <v>9.4011495027094799E-2</v>
      </c>
      <c r="AE15" s="14"/>
      <c r="AF15" s="14">
        <v>5.0560670134738597E-2</v>
      </c>
      <c r="AG15" s="14">
        <v>7.4469180870101695E-2</v>
      </c>
      <c r="AH15" s="14">
        <v>0.124499309963943</v>
      </c>
      <c r="AI15" s="14">
        <v>0.11154879454073</v>
      </c>
      <c r="AJ15" s="14">
        <v>8.1727479904321804E-2</v>
      </c>
      <c r="AK15" s="14">
        <v>7.5760272814979698E-2</v>
      </c>
      <c r="AL15" s="14">
        <v>0.14147069276164101</v>
      </c>
      <c r="AM15" s="14">
        <v>0.125614564665602</v>
      </c>
      <c r="AN15" s="14">
        <v>0.182445342623231</v>
      </c>
      <c r="AO15" s="14">
        <v>0.111084453676178</v>
      </c>
      <c r="AP15" s="14">
        <v>8.1509347947658406E-2</v>
      </c>
      <c r="AQ15" s="14">
        <v>0.110384641235217</v>
      </c>
      <c r="AR15" s="14">
        <v>8.8766770217355698E-2</v>
      </c>
      <c r="AS15" s="14">
        <v>0.21717798823501999</v>
      </c>
      <c r="AT15" s="14">
        <v>2.6427928548508301E-2</v>
      </c>
      <c r="AU15" s="14">
        <v>0.10017022170777</v>
      </c>
      <c r="AV15" s="14"/>
      <c r="AW15" s="14">
        <v>0.108090041221439</v>
      </c>
      <c r="AX15" s="14">
        <v>0.106601669292947</v>
      </c>
      <c r="AY15" s="14"/>
      <c r="AZ15" s="14">
        <v>7.4168417215405902E-2</v>
      </c>
      <c r="BA15" s="14">
        <v>0.13520863413044501</v>
      </c>
      <c r="BB15" s="14" t="s">
        <v>98</v>
      </c>
      <c r="BC15" s="14">
        <v>0.10198865375053701</v>
      </c>
      <c r="BD15" s="14">
        <v>0.12848100130922399</v>
      </c>
      <c r="BE15" s="14">
        <v>0.12615177672050801</v>
      </c>
      <c r="BF15" s="14">
        <v>7.8407158617477393E-2</v>
      </c>
      <c r="BG15" s="14"/>
      <c r="BH15" s="14">
        <v>0.10022968403561699</v>
      </c>
      <c r="BI15" s="14">
        <v>0.12526936187228899</v>
      </c>
      <c r="BJ15" s="14">
        <v>9.6525337951268997E-2</v>
      </c>
      <c r="BK15" s="14"/>
      <c r="BL15" s="14">
        <v>9.1695428761567194E-2</v>
      </c>
      <c r="BM15" s="14">
        <v>0.145023996075755</v>
      </c>
      <c r="BN15" s="14">
        <v>8.4513337637792396E-2</v>
      </c>
      <c r="BO15" s="14">
        <v>0.14077362866941301</v>
      </c>
      <c r="BP15" s="14">
        <v>8.0721751427158303E-2</v>
      </c>
      <c r="BQ15" s="14"/>
      <c r="BR15" s="14">
        <v>9.8108388192398796E-2</v>
      </c>
      <c r="BS15" s="14">
        <v>0.134698601506719</v>
      </c>
      <c r="BT15" s="14">
        <v>7.0832554747473006E-2</v>
      </c>
    </row>
    <row r="16" spans="2:72" ht="30" x14ac:dyDescent="0.25">
      <c r="B16" s="15" t="s">
        <v>141</v>
      </c>
      <c r="C16" s="14">
        <v>4.4464617369823899E-2</v>
      </c>
      <c r="D16" s="14">
        <v>3.7898359363608101E-2</v>
      </c>
      <c r="E16" s="14">
        <v>5.1190246478805303E-2</v>
      </c>
      <c r="F16" s="14"/>
      <c r="G16" s="14">
        <v>4.7662527544619498E-2</v>
      </c>
      <c r="H16" s="14">
        <v>8.5099479115833696E-2</v>
      </c>
      <c r="I16" s="14">
        <v>4.7163174609226803E-2</v>
      </c>
      <c r="J16" s="14">
        <v>3.0164965189741402E-2</v>
      </c>
      <c r="K16" s="14">
        <v>2.8342706781392901E-2</v>
      </c>
      <c r="L16" s="14">
        <v>2.9564348510309001E-2</v>
      </c>
      <c r="M16" s="14"/>
      <c r="N16" s="14">
        <v>3.06732071386022E-2</v>
      </c>
      <c r="O16" s="14">
        <v>3.7473857956558901E-2</v>
      </c>
      <c r="P16" s="14">
        <v>6.1510564760661197E-2</v>
      </c>
      <c r="Q16" s="14">
        <v>5.2350821235447799E-2</v>
      </c>
      <c r="R16" s="14"/>
      <c r="S16" s="14">
        <v>5.0129908320537701E-2</v>
      </c>
      <c r="T16" s="14">
        <v>6.1832875316709501E-2</v>
      </c>
      <c r="U16" s="14">
        <v>5.0163394739050397E-2</v>
      </c>
      <c r="V16" s="14">
        <v>2.6566810536116901E-2</v>
      </c>
      <c r="W16" s="14">
        <v>4.9473607796187903E-2</v>
      </c>
      <c r="X16" s="14">
        <v>4.59486847796996E-2</v>
      </c>
      <c r="Y16" s="14">
        <v>3.0706078953352901E-2</v>
      </c>
      <c r="Z16" s="14">
        <v>7.1539391837837502E-2</v>
      </c>
      <c r="AA16" s="14">
        <v>3.3110705245751701E-2</v>
      </c>
      <c r="AB16" s="14">
        <v>3.2950455207859997E-2</v>
      </c>
      <c r="AC16" s="14">
        <v>5.1653586910860201E-2</v>
      </c>
      <c r="AD16" s="14">
        <v>2.9517175812944899E-2</v>
      </c>
      <c r="AE16" s="14"/>
      <c r="AF16" s="14">
        <v>4.62240097986127E-2</v>
      </c>
      <c r="AG16" s="14">
        <v>6.5539438661208496E-2</v>
      </c>
      <c r="AH16" s="14">
        <v>5.1944162138212097E-2</v>
      </c>
      <c r="AI16" s="14">
        <v>3.8385401491099501E-2</v>
      </c>
      <c r="AJ16" s="14">
        <v>2.5362570054596099E-2</v>
      </c>
      <c r="AK16" s="14">
        <v>3.6036741538805997E-2</v>
      </c>
      <c r="AL16" s="14">
        <v>4.3623376161140898E-2</v>
      </c>
      <c r="AM16" s="14">
        <v>2.78545012945744E-2</v>
      </c>
      <c r="AN16" s="14">
        <v>4.7568569506575502E-2</v>
      </c>
      <c r="AO16" s="14">
        <v>4.27714194701466E-2</v>
      </c>
      <c r="AP16" s="14">
        <v>5.8794889332544099E-2</v>
      </c>
      <c r="AQ16" s="14">
        <v>2.78417446047237E-2</v>
      </c>
      <c r="AR16" s="14">
        <v>5.3242884878700901E-2</v>
      </c>
      <c r="AS16" s="14">
        <v>6.2178841231363899E-2</v>
      </c>
      <c r="AT16" s="14">
        <v>0.16941145217912901</v>
      </c>
      <c r="AU16" s="14">
        <v>2.64846960858721E-2</v>
      </c>
      <c r="AV16" s="14"/>
      <c r="AW16" s="14">
        <v>4.7651190421497902E-2</v>
      </c>
      <c r="AX16" s="14">
        <v>4.0250381474691198E-2</v>
      </c>
      <c r="AY16" s="14"/>
      <c r="AZ16" s="14">
        <v>3.1972391942653798E-2</v>
      </c>
      <c r="BA16" s="14">
        <v>3.0790835015452999E-2</v>
      </c>
      <c r="BB16" s="14" t="s">
        <v>98</v>
      </c>
      <c r="BC16" s="14">
        <v>8.4039459284782195E-2</v>
      </c>
      <c r="BD16" s="14">
        <v>5.82859036727537E-2</v>
      </c>
      <c r="BE16" s="14">
        <v>6.6844154408996395E-2</v>
      </c>
      <c r="BF16" s="14">
        <v>2.8024048259568699E-2</v>
      </c>
      <c r="BG16" s="14"/>
      <c r="BH16" s="14">
        <v>3.5367224431084601E-2</v>
      </c>
      <c r="BI16" s="14">
        <v>4.6193351098081599E-2</v>
      </c>
      <c r="BJ16" s="14">
        <v>6.2398952913277503E-2</v>
      </c>
      <c r="BK16" s="14"/>
      <c r="BL16" s="14">
        <v>2.74545919526917E-2</v>
      </c>
      <c r="BM16" s="14">
        <v>6.2805498791965703E-2</v>
      </c>
      <c r="BN16" s="14">
        <v>3.2748599178205703E-2</v>
      </c>
      <c r="BO16" s="14">
        <v>0</v>
      </c>
      <c r="BP16" s="14">
        <v>4.6990050331464299E-2</v>
      </c>
      <c r="BQ16" s="14"/>
      <c r="BR16" s="14">
        <v>2.41353847170887E-2</v>
      </c>
      <c r="BS16" s="14">
        <v>5.7361009577002298E-2</v>
      </c>
      <c r="BT16" s="14">
        <v>3.8391220400337503E-2</v>
      </c>
    </row>
    <row r="17" spans="2:72" x14ac:dyDescent="0.25">
      <c r="B17" s="15" t="s">
        <v>142</v>
      </c>
      <c r="C17" s="14">
        <v>5.5854911614158398E-2</v>
      </c>
      <c r="D17" s="14">
        <v>5.9518848515617E-2</v>
      </c>
      <c r="E17" s="14">
        <v>5.0632692569235402E-2</v>
      </c>
      <c r="F17" s="14"/>
      <c r="G17" s="14">
        <v>4.8874362810628402E-2</v>
      </c>
      <c r="H17" s="14">
        <v>6.3017943778773802E-2</v>
      </c>
      <c r="I17" s="14">
        <v>9.2133729866678199E-2</v>
      </c>
      <c r="J17" s="14">
        <v>6.0111813569144801E-2</v>
      </c>
      <c r="K17" s="14">
        <v>3.5100007194718903E-2</v>
      </c>
      <c r="L17" s="14">
        <v>3.56304402898538E-2</v>
      </c>
      <c r="M17" s="14"/>
      <c r="N17" s="14">
        <v>3.6671497792373497E-2</v>
      </c>
      <c r="O17" s="14">
        <v>4.95781956800323E-2</v>
      </c>
      <c r="P17" s="14">
        <v>5.6416132310942599E-2</v>
      </c>
      <c r="Q17" s="14">
        <v>8.3549012639950307E-2</v>
      </c>
      <c r="R17" s="14"/>
      <c r="S17" s="14">
        <v>7.6536965289978401E-2</v>
      </c>
      <c r="T17" s="14">
        <v>3.1786199885497697E-2</v>
      </c>
      <c r="U17" s="14">
        <v>5.7751548881365702E-2</v>
      </c>
      <c r="V17" s="14">
        <v>3.7378938006522797E-2</v>
      </c>
      <c r="W17" s="14">
        <v>4.8966274081266602E-2</v>
      </c>
      <c r="X17" s="14">
        <v>3.8479186548191303E-2</v>
      </c>
      <c r="Y17" s="14">
        <v>4.7975233122461901E-2</v>
      </c>
      <c r="Z17" s="14">
        <v>5.5892779523236902E-2</v>
      </c>
      <c r="AA17" s="14">
        <v>4.7842742209695803E-2</v>
      </c>
      <c r="AB17" s="14">
        <v>5.9979144341034303E-2</v>
      </c>
      <c r="AC17" s="14">
        <v>0.10145538416961999</v>
      </c>
      <c r="AD17" s="14">
        <v>0.14425119268262401</v>
      </c>
      <c r="AE17" s="14"/>
      <c r="AF17" s="14">
        <v>5.9672581990740201E-2</v>
      </c>
      <c r="AG17" s="14">
        <v>8.5349991402739703E-2</v>
      </c>
      <c r="AH17" s="14">
        <v>7.3665931191682299E-2</v>
      </c>
      <c r="AI17" s="14">
        <v>4.3536053364610201E-2</v>
      </c>
      <c r="AJ17" s="14">
        <v>3.8159894882018E-2</v>
      </c>
      <c r="AK17" s="14">
        <v>9.4526841625105898E-2</v>
      </c>
      <c r="AL17" s="14">
        <v>4.45047274375912E-2</v>
      </c>
      <c r="AM17" s="14">
        <v>6.2463962163623002E-2</v>
      </c>
      <c r="AN17" s="14">
        <v>3.7561351493192098E-2</v>
      </c>
      <c r="AO17" s="14">
        <v>5.4595374852931901E-2</v>
      </c>
      <c r="AP17" s="14">
        <v>6.0931400530625499E-2</v>
      </c>
      <c r="AQ17" s="14">
        <v>5.8142178066978703E-2</v>
      </c>
      <c r="AR17" s="14">
        <v>2.7206514334407201E-2</v>
      </c>
      <c r="AS17" s="14">
        <v>2.00262263795336E-2</v>
      </c>
      <c r="AT17" s="14">
        <v>6.7835168498006096E-2</v>
      </c>
      <c r="AU17" s="14">
        <v>4.1222999974915901E-2</v>
      </c>
      <c r="AV17" s="14"/>
      <c r="AW17" s="14">
        <v>5.5165500188298001E-2</v>
      </c>
      <c r="AX17" s="14">
        <v>5.6766656717836199E-2</v>
      </c>
      <c r="AY17" s="14"/>
      <c r="AZ17" s="14">
        <v>4.9671418883224697E-2</v>
      </c>
      <c r="BA17" s="14">
        <v>5.9922084483340701E-2</v>
      </c>
      <c r="BB17" s="14" t="s">
        <v>98</v>
      </c>
      <c r="BC17" s="14">
        <v>0.10561185761924601</v>
      </c>
      <c r="BD17" s="14">
        <v>5.0600546396812003E-2</v>
      </c>
      <c r="BE17" s="14">
        <v>5.1099660461258203E-2</v>
      </c>
      <c r="BF17" s="14">
        <v>3.8385462227883298E-2</v>
      </c>
      <c r="BG17" s="14"/>
      <c r="BH17" s="14">
        <v>5.5131518319103602E-2</v>
      </c>
      <c r="BI17" s="14">
        <v>5.96208780992704E-2</v>
      </c>
      <c r="BJ17" s="14">
        <v>4.6676539800255802E-2</v>
      </c>
      <c r="BK17" s="14"/>
      <c r="BL17" s="14">
        <v>4.3175482112028797E-2</v>
      </c>
      <c r="BM17" s="14">
        <v>6.9912053028831994E-2</v>
      </c>
      <c r="BN17" s="14">
        <v>2.7700649920208702E-2</v>
      </c>
      <c r="BO17" s="14">
        <v>8.0112223943386698E-2</v>
      </c>
      <c r="BP17" s="14">
        <v>3.3869596449856799E-2</v>
      </c>
      <c r="BQ17" s="14"/>
      <c r="BR17" s="14">
        <v>3.7323535938676003E-2</v>
      </c>
      <c r="BS17" s="14">
        <v>6.7999864576614805E-2</v>
      </c>
      <c r="BT17" s="14">
        <v>3.9141920446756101E-2</v>
      </c>
    </row>
    <row r="18" spans="2:72" x14ac:dyDescent="0.25">
      <c r="B18" s="15" t="s">
        <v>117</v>
      </c>
      <c r="C18" s="20">
        <v>0.174710268909052</v>
      </c>
      <c r="D18" s="20">
        <v>0.15052891141970101</v>
      </c>
      <c r="E18" s="20">
        <v>0.19860429584177899</v>
      </c>
      <c r="F18" s="20"/>
      <c r="G18" s="20">
        <v>8.8513023614811698E-2</v>
      </c>
      <c r="H18" s="20">
        <v>0.14320946400766399</v>
      </c>
      <c r="I18" s="20">
        <v>0.193560551210163</v>
      </c>
      <c r="J18" s="20">
        <v>0.1641879974672</v>
      </c>
      <c r="K18" s="20">
        <v>0.19979939116249901</v>
      </c>
      <c r="L18" s="20">
        <v>0.234472921505464</v>
      </c>
      <c r="M18" s="20"/>
      <c r="N18" s="20">
        <v>0.158723815992527</v>
      </c>
      <c r="O18" s="20">
        <v>0.185922819129345</v>
      </c>
      <c r="P18" s="20">
        <v>0.17015880423655599</v>
      </c>
      <c r="Q18" s="20">
        <v>0.18326254709627701</v>
      </c>
      <c r="R18" s="20"/>
      <c r="S18" s="20">
        <v>0.107839398562479</v>
      </c>
      <c r="T18" s="20">
        <v>0.191116422067206</v>
      </c>
      <c r="U18" s="20">
        <v>0.197630185640123</v>
      </c>
      <c r="V18" s="20">
        <v>0.17766909422456101</v>
      </c>
      <c r="W18" s="20">
        <v>0.18424386931678</v>
      </c>
      <c r="X18" s="20">
        <v>0.197045282563892</v>
      </c>
      <c r="Y18" s="20">
        <v>0.17267870984366401</v>
      </c>
      <c r="Z18" s="20">
        <v>0.18096105811596999</v>
      </c>
      <c r="AA18" s="20">
        <v>0.16773431369516201</v>
      </c>
      <c r="AB18" s="20">
        <v>0.207163252380511</v>
      </c>
      <c r="AC18" s="20">
        <v>0.199094626773275</v>
      </c>
      <c r="AD18" s="20">
        <v>0.141904724267849</v>
      </c>
      <c r="AE18" s="20"/>
      <c r="AF18" s="20">
        <v>0.281188059251883</v>
      </c>
      <c r="AG18" s="20">
        <v>0.25339549777381598</v>
      </c>
      <c r="AH18" s="20">
        <v>0.15782592000246701</v>
      </c>
      <c r="AI18" s="20">
        <v>0.16495948632812299</v>
      </c>
      <c r="AJ18" s="20">
        <v>0.186880894525426</v>
      </c>
      <c r="AK18" s="20">
        <v>0.16887031768140301</v>
      </c>
      <c r="AL18" s="20">
        <v>0.128706190532868</v>
      </c>
      <c r="AM18" s="20">
        <v>0.13742898301930101</v>
      </c>
      <c r="AN18" s="20">
        <v>0.183318567815031</v>
      </c>
      <c r="AO18" s="20">
        <v>0.18380441590566701</v>
      </c>
      <c r="AP18" s="20">
        <v>0.13173262686540599</v>
      </c>
      <c r="AQ18" s="20">
        <v>0.144516362181904</v>
      </c>
      <c r="AR18" s="20">
        <v>0.123806741982343</v>
      </c>
      <c r="AS18" s="20">
        <v>0.12305339833194601</v>
      </c>
      <c r="AT18" s="20">
        <v>0.14110785762722799</v>
      </c>
      <c r="AU18" s="20">
        <v>9.49878325256997E-2</v>
      </c>
      <c r="AV18" s="20"/>
      <c r="AW18" s="20">
        <v>0.183509933938346</v>
      </c>
      <c r="AX18" s="20">
        <v>0.163072731143485</v>
      </c>
      <c r="AY18" s="20"/>
      <c r="AZ18" s="20">
        <v>0.21579383414596601</v>
      </c>
      <c r="BA18" s="20">
        <v>0.15848053122754299</v>
      </c>
      <c r="BB18" s="20" t="s">
        <v>98</v>
      </c>
      <c r="BC18" s="20">
        <v>0.104999677073701</v>
      </c>
      <c r="BD18" s="20">
        <v>0.14583430610576201</v>
      </c>
      <c r="BE18" s="20">
        <v>0.158165391360681</v>
      </c>
      <c r="BF18" s="20">
        <v>0.201526332436228</v>
      </c>
      <c r="BG18" s="20"/>
      <c r="BH18" s="20">
        <v>0.17586674215759199</v>
      </c>
      <c r="BI18" s="20">
        <v>0.16812497341162</v>
      </c>
      <c r="BJ18" s="20">
        <v>0.24061111795379</v>
      </c>
      <c r="BK18" s="20"/>
      <c r="BL18" s="20">
        <v>0.162202261465755</v>
      </c>
      <c r="BM18" s="20">
        <v>0.14458648611154601</v>
      </c>
      <c r="BN18" s="20">
        <v>0.202049260451692</v>
      </c>
      <c r="BO18" s="20">
        <v>0.15043237779865501</v>
      </c>
      <c r="BP18" s="20">
        <v>0.253175990269766</v>
      </c>
      <c r="BQ18" s="20"/>
      <c r="BR18" s="20">
        <v>0.138557802867322</v>
      </c>
      <c r="BS18" s="20">
        <v>0.12184863368863399</v>
      </c>
      <c r="BT18" s="20">
        <v>0.15272029230367401</v>
      </c>
    </row>
    <row r="19" spans="2:72" x14ac:dyDescent="0.25">
      <c r="B19" s="16"/>
    </row>
    <row r="20" spans="2:72" x14ac:dyDescent="0.25">
      <c r="B20" t="s">
        <v>94</v>
      </c>
    </row>
    <row r="21" spans="2:72" x14ac:dyDescent="0.25">
      <c r="B21" t="s">
        <v>95</v>
      </c>
    </row>
    <row r="23" spans="2:72" x14ac:dyDescent="0.25">
      <c r="B23"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101</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90</v>
      </c>
      <c r="C9" s="14">
        <v>0.62415593059556995</v>
      </c>
      <c r="D9" s="14">
        <v>0.63649933496657995</v>
      </c>
      <c r="E9" s="14">
        <v>0.614566934025643</v>
      </c>
      <c r="F9" s="14"/>
      <c r="G9" s="14">
        <v>0.36258203729003102</v>
      </c>
      <c r="H9" s="14">
        <v>0.54500976060147399</v>
      </c>
      <c r="I9" s="14">
        <v>0.61152017737895403</v>
      </c>
      <c r="J9" s="14">
        <v>0.62494536433579595</v>
      </c>
      <c r="K9" s="14">
        <v>0.76070049995586098</v>
      </c>
      <c r="L9" s="14">
        <v>0.78198276108177101</v>
      </c>
      <c r="M9" s="14"/>
      <c r="N9" s="14">
        <v>0.72685289616660398</v>
      </c>
      <c r="O9" s="14">
        <v>0.66406533500350196</v>
      </c>
      <c r="P9" s="14">
        <v>0.60157381260291498</v>
      </c>
      <c r="Q9" s="14">
        <v>0.49361882596784201</v>
      </c>
      <c r="R9" s="14"/>
      <c r="S9" s="14">
        <v>0.60212235758968502</v>
      </c>
      <c r="T9" s="14">
        <v>0.64938508296666297</v>
      </c>
      <c r="U9" s="14">
        <v>0.71818048927697797</v>
      </c>
      <c r="V9" s="14">
        <v>0.64321899404775296</v>
      </c>
      <c r="W9" s="14">
        <v>0.62251946547620196</v>
      </c>
      <c r="X9" s="14">
        <v>0.60483712454895799</v>
      </c>
      <c r="Y9" s="14">
        <v>0.67610695349841099</v>
      </c>
      <c r="Z9" s="14">
        <v>0.584655407926296</v>
      </c>
      <c r="AA9" s="14">
        <v>0.60743763480576396</v>
      </c>
      <c r="AB9" s="14">
        <v>0.60965649262245503</v>
      </c>
      <c r="AC9" s="14">
        <v>0.55348635545749003</v>
      </c>
      <c r="AD9" s="14">
        <v>0.50815340097426698</v>
      </c>
      <c r="AE9" s="14"/>
      <c r="AF9" s="14">
        <v>0.56657802589474204</v>
      </c>
      <c r="AG9" s="14">
        <v>0.45140097953164499</v>
      </c>
      <c r="AH9" s="14">
        <v>0.56587783931257796</v>
      </c>
      <c r="AI9" s="14">
        <v>0.591722017776249</v>
      </c>
      <c r="AJ9" s="14">
        <v>0.51974352005276003</v>
      </c>
      <c r="AK9" s="14">
        <v>0.62029864056560702</v>
      </c>
      <c r="AL9" s="14">
        <v>0.62602773990581795</v>
      </c>
      <c r="AM9" s="14">
        <v>0.56719781709053896</v>
      </c>
      <c r="AN9" s="14">
        <v>0.70777400312003902</v>
      </c>
      <c r="AO9" s="14">
        <v>0.61011194048843498</v>
      </c>
      <c r="AP9" s="14">
        <v>0.72327095777764705</v>
      </c>
      <c r="AQ9" s="14">
        <v>0.74479577999548197</v>
      </c>
      <c r="AR9" s="14">
        <v>0.72856101451779998</v>
      </c>
      <c r="AS9" s="14">
        <v>0.84190472318420795</v>
      </c>
      <c r="AT9" s="14">
        <v>0.83399580019749497</v>
      </c>
      <c r="AU9" s="14">
        <v>0.700206573209748</v>
      </c>
      <c r="AV9" s="14"/>
      <c r="AW9" s="14">
        <v>0.68403384922500698</v>
      </c>
      <c r="AX9" s="14">
        <v>0.54496751409859101</v>
      </c>
      <c r="AY9" s="14"/>
      <c r="AZ9" s="14">
        <v>0.73457075311820796</v>
      </c>
      <c r="BA9" s="14">
        <v>0.672455841170161</v>
      </c>
      <c r="BB9" s="14" t="s">
        <v>98</v>
      </c>
      <c r="BC9" s="14">
        <v>0.483618817702405</v>
      </c>
      <c r="BD9" s="14">
        <v>0.51892245321305497</v>
      </c>
      <c r="BE9" s="14">
        <v>0.48008079935529202</v>
      </c>
      <c r="BF9" s="14">
        <v>0.42907033508859399</v>
      </c>
      <c r="BG9" s="14"/>
      <c r="BH9" s="14">
        <v>0.68020398653667402</v>
      </c>
      <c r="BI9" s="14">
        <v>0.67135632998166195</v>
      </c>
      <c r="BJ9" s="14">
        <v>0.43650578152309699</v>
      </c>
      <c r="BK9" s="14"/>
      <c r="BL9" s="14">
        <v>0.72946626307652496</v>
      </c>
      <c r="BM9" s="14">
        <v>0.60114239120410695</v>
      </c>
      <c r="BN9" s="14">
        <v>0.78651392154116795</v>
      </c>
      <c r="BO9" s="14">
        <v>0.571541169985743</v>
      </c>
      <c r="BP9" s="14">
        <v>0.43780509102776399</v>
      </c>
      <c r="BQ9" s="14"/>
      <c r="BR9" s="14">
        <v>0.68691092375443397</v>
      </c>
      <c r="BS9" s="14">
        <v>0.60988611822155003</v>
      </c>
      <c r="BT9" s="14">
        <v>0.80397720725097399</v>
      </c>
    </row>
    <row r="10" spans="2:72" ht="30" x14ac:dyDescent="0.25">
      <c r="B10" s="15" t="s">
        <v>91</v>
      </c>
      <c r="C10" s="14">
        <v>0.26240808392404702</v>
      </c>
      <c r="D10" s="14">
        <v>0.26336077489896098</v>
      </c>
      <c r="E10" s="14">
        <v>0.25821593015281202</v>
      </c>
      <c r="F10" s="14"/>
      <c r="G10" s="14">
        <v>0.50096924793289599</v>
      </c>
      <c r="H10" s="14">
        <v>0.31649239938411799</v>
      </c>
      <c r="I10" s="14">
        <v>0.26368233305563599</v>
      </c>
      <c r="J10" s="14">
        <v>0.251681323964764</v>
      </c>
      <c r="K10" s="14">
        <v>0.16099623535863899</v>
      </c>
      <c r="L10" s="14">
        <v>0.13412269374107899</v>
      </c>
      <c r="M10" s="14"/>
      <c r="N10" s="14">
        <v>0.18879536767445701</v>
      </c>
      <c r="O10" s="14">
        <v>0.23697243591771</v>
      </c>
      <c r="P10" s="14">
        <v>0.27888057405653299</v>
      </c>
      <c r="Q10" s="14">
        <v>0.35195593957938098</v>
      </c>
      <c r="R10" s="14"/>
      <c r="S10" s="14">
        <v>0.24665288444956099</v>
      </c>
      <c r="T10" s="14">
        <v>0.271291375608464</v>
      </c>
      <c r="U10" s="14">
        <v>0.209058763139749</v>
      </c>
      <c r="V10" s="14">
        <v>0.22187449543160501</v>
      </c>
      <c r="W10" s="14">
        <v>0.24812175633380801</v>
      </c>
      <c r="X10" s="14">
        <v>0.27579974410927499</v>
      </c>
      <c r="Y10" s="14">
        <v>0.19744248413593901</v>
      </c>
      <c r="Z10" s="14">
        <v>0.29586370986004201</v>
      </c>
      <c r="AA10" s="14">
        <v>0.27178693940002102</v>
      </c>
      <c r="AB10" s="14">
        <v>0.29927122455915101</v>
      </c>
      <c r="AC10" s="14">
        <v>0.36563922676748101</v>
      </c>
      <c r="AD10" s="14">
        <v>0.366183708789179</v>
      </c>
      <c r="AE10" s="14"/>
      <c r="AF10" s="14">
        <v>0.30540547075274199</v>
      </c>
      <c r="AG10" s="14">
        <v>0.36077521133964602</v>
      </c>
      <c r="AH10" s="14">
        <v>0.31484801151313502</v>
      </c>
      <c r="AI10" s="14">
        <v>0.28069964691891103</v>
      </c>
      <c r="AJ10" s="14">
        <v>0.329616386625883</v>
      </c>
      <c r="AK10" s="14">
        <v>0.25474926135472498</v>
      </c>
      <c r="AL10" s="14">
        <v>0.26597905882773198</v>
      </c>
      <c r="AM10" s="14">
        <v>0.32077980940734002</v>
      </c>
      <c r="AN10" s="14">
        <v>0.21082590229336001</v>
      </c>
      <c r="AO10" s="14">
        <v>0.28206569896102901</v>
      </c>
      <c r="AP10" s="14">
        <v>0.193610585778342</v>
      </c>
      <c r="AQ10" s="14">
        <v>0.191439743665238</v>
      </c>
      <c r="AR10" s="14">
        <v>0.21273039800589799</v>
      </c>
      <c r="AS10" s="14">
        <v>0.130590524758702</v>
      </c>
      <c r="AT10" s="14">
        <v>0.129728140056657</v>
      </c>
      <c r="AU10" s="14">
        <v>0.209012247280808</v>
      </c>
      <c r="AV10" s="14"/>
      <c r="AW10" s="14">
        <v>0.20694159016394401</v>
      </c>
      <c r="AX10" s="14">
        <v>0.33576240067450902</v>
      </c>
      <c r="AY10" s="14"/>
      <c r="AZ10" s="14">
        <v>0.18089945362294699</v>
      </c>
      <c r="BA10" s="14">
        <v>0.222332467217359</v>
      </c>
      <c r="BB10" s="14" t="s">
        <v>98</v>
      </c>
      <c r="BC10" s="14">
        <v>0.37088287725112301</v>
      </c>
      <c r="BD10" s="14">
        <v>0.315101554986777</v>
      </c>
      <c r="BE10" s="14">
        <v>0.39128026260515703</v>
      </c>
      <c r="BF10" s="14">
        <v>0.36709319962613701</v>
      </c>
      <c r="BG10" s="14"/>
      <c r="BH10" s="14">
        <v>0.21995606506684001</v>
      </c>
      <c r="BI10" s="14">
        <v>0.22560786409147701</v>
      </c>
      <c r="BJ10" s="14">
        <v>0.38713631552507</v>
      </c>
      <c r="BK10" s="14"/>
      <c r="BL10" s="14">
        <v>0.18792060605768501</v>
      </c>
      <c r="BM10" s="14">
        <v>0.27498149971568697</v>
      </c>
      <c r="BN10" s="14">
        <v>0.146963766126011</v>
      </c>
      <c r="BO10" s="14">
        <v>0.30623346461827</v>
      </c>
      <c r="BP10" s="14">
        <v>0.40763664666535698</v>
      </c>
      <c r="BQ10" s="14"/>
      <c r="BR10" s="14">
        <v>0.20827101408666099</v>
      </c>
      <c r="BS10" s="14">
        <v>0.27833729453403799</v>
      </c>
      <c r="BT10" s="14">
        <v>0.155402364683004</v>
      </c>
    </row>
    <row r="11" spans="2:72" x14ac:dyDescent="0.25">
      <c r="B11" s="15" t="s">
        <v>92</v>
      </c>
      <c r="C11" s="20">
        <v>0.113435985480383</v>
      </c>
      <c r="D11" s="20">
        <v>0.10013989013445899</v>
      </c>
      <c r="E11" s="20">
        <v>0.12721713582154501</v>
      </c>
      <c r="F11" s="20"/>
      <c r="G11" s="20">
        <v>0.13644871477707299</v>
      </c>
      <c r="H11" s="20">
        <v>0.13849784001440801</v>
      </c>
      <c r="I11" s="20">
        <v>0.12479748956540999</v>
      </c>
      <c r="J11" s="20">
        <v>0.12337331169944001</v>
      </c>
      <c r="K11" s="20">
        <v>7.8303264685499904E-2</v>
      </c>
      <c r="L11" s="20">
        <v>8.3894545177150004E-2</v>
      </c>
      <c r="M11" s="20"/>
      <c r="N11" s="20">
        <v>8.4351736158939705E-2</v>
      </c>
      <c r="O11" s="20">
        <v>9.8962229078787697E-2</v>
      </c>
      <c r="P11" s="20">
        <v>0.119545613340553</v>
      </c>
      <c r="Q11" s="20">
        <v>0.154425234452778</v>
      </c>
      <c r="R11" s="20"/>
      <c r="S11" s="20">
        <v>0.15122475796075399</v>
      </c>
      <c r="T11" s="20">
        <v>7.9323541424873106E-2</v>
      </c>
      <c r="U11" s="20">
        <v>7.2760747583272403E-2</v>
      </c>
      <c r="V11" s="20">
        <v>0.13490651052064201</v>
      </c>
      <c r="W11" s="20">
        <v>0.12935877818999</v>
      </c>
      <c r="X11" s="20">
        <v>0.119363131341767</v>
      </c>
      <c r="Y11" s="20">
        <v>0.126450562365649</v>
      </c>
      <c r="Z11" s="20">
        <v>0.119480882213662</v>
      </c>
      <c r="AA11" s="20">
        <v>0.12077542579421401</v>
      </c>
      <c r="AB11" s="20">
        <v>9.1072282818394107E-2</v>
      </c>
      <c r="AC11" s="20">
        <v>8.0874417775028698E-2</v>
      </c>
      <c r="AD11" s="20">
        <v>0.125662890236554</v>
      </c>
      <c r="AE11" s="20"/>
      <c r="AF11" s="20">
        <v>0.12801650335251599</v>
      </c>
      <c r="AG11" s="20">
        <v>0.187823809128709</v>
      </c>
      <c r="AH11" s="20">
        <v>0.119274149174287</v>
      </c>
      <c r="AI11" s="20">
        <v>0.12757833530484</v>
      </c>
      <c r="AJ11" s="20">
        <v>0.150640093321357</v>
      </c>
      <c r="AK11" s="20">
        <v>0.12495209807966801</v>
      </c>
      <c r="AL11" s="20">
        <v>0.107993201266451</v>
      </c>
      <c r="AM11" s="20">
        <v>0.11202237350212001</v>
      </c>
      <c r="AN11" s="20">
        <v>8.1400094586601399E-2</v>
      </c>
      <c r="AO11" s="20">
        <v>0.107822360550536</v>
      </c>
      <c r="AP11" s="20">
        <v>8.3118456444011196E-2</v>
      </c>
      <c r="AQ11" s="20">
        <v>6.3764476339279799E-2</v>
      </c>
      <c r="AR11" s="20">
        <v>5.8708587476302601E-2</v>
      </c>
      <c r="AS11" s="20">
        <v>2.7504752057089899E-2</v>
      </c>
      <c r="AT11" s="20">
        <v>3.6276059745848001E-2</v>
      </c>
      <c r="AU11" s="20">
        <v>9.0781179509444199E-2</v>
      </c>
      <c r="AV11" s="20"/>
      <c r="AW11" s="20">
        <v>0.109024560611049</v>
      </c>
      <c r="AX11" s="20">
        <v>0.1192700852269</v>
      </c>
      <c r="AY11" s="20"/>
      <c r="AZ11" s="20">
        <v>8.4529793258845506E-2</v>
      </c>
      <c r="BA11" s="20">
        <v>0.10521169161247999</v>
      </c>
      <c r="BB11" s="20" t="s">
        <v>98</v>
      </c>
      <c r="BC11" s="20">
        <v>0.14549830504647199</v>
      </c>
      <c r="BD11" s="20">
        <v>0.165975991800168</v>
      </c>
      <c r="BE11" s="20">
        <v>0.12863893803955001</v>
      </c>
      <c r="BF11" s="20">
        <v>0.203836465285269</v>
      </c>
      <c r="BG11" s="20"/>
      <c r="BH11" s="20">
        <v>9.9839948396485398E-2</v>
      </c>
      <c r="BI11" s="20">
        <v>0.103035805926861</v>
      </c>
      <c r="BJ11" s="20">
        <v>0.17635790295183301</v>
      </c>
      <c r="BK11" s="20"/>
      <c r="BL11" s="20">
        <v>8.2613130865789794E-2</v>
      </c>
      <c r="BM11" s="20">
        <v>0.12387610908020601</v>
      </c>
      <c r="BN11" s="20">
        <v>6.6522312332821507E-2</v>
      </c>
      <c r="BO11" s="20">
        <v>0.122225365395987</v>
      </c>
      <c r="BP11" s="20">
        <v>0.154558262306879</v>
      </c>
      <c r="BQ11" s="20"/>
      <c r="BR11" s="20">
        <v>0.104818062158905</v>
      </c>
      <c r="BS11" s="20">
        <v>0.111776587244411</v>
      </c>
      <c r="BT11" s="20">
        <v>4.0620428066022701E-2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102</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90</v>
      </c>
      <c r="C9" s="14">
        <v>0.62866108181481395</v>
      </c>
      <c r="D9" s="14">
        <v>0.67942525235962703</v>
      </c>
      <c r="E9" s="14">
        <v>0.58074695234380203</v>
      </c>
      <c r="F9" s="14"/>
      <c r="G9" s="14">
        <v>0.31042829203557898</v>
      </c>
      <c r="H9" s="14">
        <v>0.51910119344636996</v>
      </c>
      <c r="I9" s="14">
        <v>0.61351182085006395</v>
      </c>
      <c r="J9" s="14">
        <v>0.69226180914039703</v>
      </c>
      <c r="K9" s="14">
        <v>0.747227312825543</v>
      </c>
      <c r="L9" s="14">
        <v>0.81230792115594297</v>
      </c>
      <c r="M9" s="14"/>
      <c r="N9" s="14">
        <v>0.71994868485971497</v>
      </c>
      <c r="O9" s="14">
        <v>0.639303696019344</v>
      </c>
      <c r="P9" s="14">
        <v>0.59198963562305096</v>
      </c>
      <c r="Q9" s="14">
        <v>0.55554090772692999</v>
      </c>
      <c r="R9" s="14"/>
      <c r="S9" s="14">
        <v>0.57505134878756803</v>
      </c>
      <c r="T9" s="14">
        <v>0.63648667887989097</v>
      </c>
      <c r="U9" s="14">
        <v>0.65287221878214696</v>
      </c>
      <c r="V9" s="14">
        <v>0.657252429438696</v>
      </c>
      <c r="W9" s="14">
        <v>0.63885152805946599</v>
      </c>
      <c r="X9" s="14">
        <v>0.61750569644859099</v>
      </c>
      <c r="Y9" s="14">
        <v>0.68276402977629003</v>
      </c>
      <c r="Z9" s="14">
        <v>0.64025877955351396</v>
      </c>
      <c r="AA9" s="14">
        <v>0.57184407175456897</v>
      </c>
      <c r="AB9" s="14">
        <v>0.66057949181205899</v>
      </c>
      <c r="AC9" s="14">
        <v>0.65400741501399295</v>
      </c>
      <c r="AD9" s="14">
        <v>0.61560034832656696</v>
      </c>
      <c r="AE9" s="14"/>
      <c r="AF9" s="14">
        <v>0.54729081503147703</v>
      </c>
      <c r="AG9" s="14">
        <v>0.50844188635918797</v>
      </c>
      <c r="AH9" s="14">
        <v>0.62099529031498402</v>
      </c>
      <c r="AI9" s="14">
        <v>0.60440600618329199</v>
      </c>
      <c r="AJ9" s="14">
        <v>0.575207771092623</v>
      </c>
      <c r="AK9" s="14">
        <v>0.62114197577714103</v>
      </c>
      <c r="AL9" s="14">
        <v>0.64445660948807104</v>
      </c>
      <c r="AM9" s="14">
        <v>0.65523061689493001</v>
      </c>
      <c r="AN9" s="14">
        <v>0.66597003841494395</v>
      </c>
      <c r="AO9" s="14">
        <v>0.64788630741437803</v>
      </c>
      <c r="AP9" s="14">
        <v>0.72317550609081804</v>
      </c>
      <c r="AQ9" s="14">
        <v>0.66662718698332701</v>
      </c>
      <c r="AR9" s="14">
        <v>0.66965863074967902</v>
      </c>
      <c r="AS9" s="14">
        <v>0.76520909822140004</v>
      </c>
      <c r="AT9" s="14">
        <v>0.707908691829081</v>
      </c>
      <c r="AU9" s="14">
        <v>0.59309774544660898</v>
      </c>
      <c r="AV9" s="14"/>
      <c r="AW9" s="14">
        <v>0.67330917785366495</v>
      </c>
      <c r="AX9" s="14">
        <v>0.56961407240217599</v>
      </c>
      <c r="AY9" s="14"/>
      <c r="AZ9" s="14">
        <v>0.74588151921281198</v>
      </c>
      <c r="BA9" s="14">
        <v>0.64696201394390196</v>
      </c>
      <c r="BB9" s="14" t="s">
        <v>98</v>
      </c>
      <c r="BC9" s="14">
        <v>0.52834017959771495</v>
      </c>
      <c r="BD9" s="14">
        <v>0.47423200664792697</v>
      </c>
      <c r="BE9" s="14">
        <v>0.53550340537402996</v>
      </c>
      <c r="BF9" s="14">
        <v>0.43563934377935198</v>
      </c>
      <c r="BG9" s="14"/>
      <c r="BH9" s="14">
        <v>0.69663545148357697</v>
      </c>
      <c r="BI9" s="14">
        <v>0.67487015527358196</v>
      </c>
      <c r="BJ9" s="14">
        <v>0.43485309112479997</v>
      </c>
      <c r="BK9" s="14"/>
      <c r="BL9" s="14">
        <v>0.72904295412531495</v>
      </c>
      <c r="BM9" s="14">
        <v>0.58797109096936695</v>
      </c>
      <c r="BN9" s="14">
        <v>0.767459473560264</v>
      </c>
      <c r="BO9" s="14">
        <v>0.66191572772653795</v>
      </c>
      <c r="BP9" s="14">
        <v>0.422046769000883</v>
      </c>
      <c r="BQ9" s="14"/>
      <c r="BR9" s="14">
        <v>0.65273633875439097</v>
      </c>
      <c r="BS9" s="14">
        <v>0.63326428576238003</v>
      </c>
      <c r="BT9" s="14">
        <v>0.69117336708056498</v>
      </c>
    </row>
    <row r="10" spans="2:72" ht="30" x14ac:dyDescent="0.25">
      <c r="B10" s="15" t="s">
        <v>91</v>
      </c>
      <c r="C10" s="14">
        <v>0.26282467935936499</v>
      </c>
      <c r="D10" s="14">
        <v>0.21448672365474999</v>
      </c>
      <c r="E10" s="14">
        <v>0.30862486320640797</v>
      </c>
      <c r="F10" s="14"/>
      <c r="G10" s="14">
        <v>0.49863349740740598</v>
      </c>
      <c r="H10" s="14">
        <v>0.36219214453255</v>
      </c>
      <c r="I10" s="14">
        <v>0.27336131863777202</v>
      </c>
      <c r="J10" s="14">
        <v>0.2112787005747</v>
      </c>
      <c r="K10" s="14">
        <v>0.147398073257206</v>
      </c>
      <c r="L10" s="14">
        <v>0.134627924734882</v>
      </c>
      <c r="M10" s="14"/>
      <c r="N10" s="14">
        <v>0.198034060998383</v>
      </c>
      <c r="O10" s="14">
        <v>0.254718528792788</v>
      </c>
      <c r="P10" s="14">
        <v>0.296886625836013</v>
      </c>
      <c r="Q10" s="14">
        <v>0.30754367213095701</v>
      </c>
      <c r="R10" s="14"/>
      <c r="S10" s="14">
        <v>0.27241033300356299</v>
      </c>
      <c r="T10" s="14">
        <v>0.276459163177112</v>
      </c>
      <c r="U10" s="14">
        <v>0.23387484021558799</v>
      </c>
      <c r="V10" s="14">
        <v>0.23398583111894999</v>
      </c>
      <c r="W10" s="14">
        <v>0.25982051566098102</v>
      </c>
      <c r="X10" s="14">
        <v>0.26026385748953301</v>
      </c>
      <c r="Y10" s="14">
        <v>0.22659421629333301</v>
      </c>
      <c r="Z10" s="14">
        <v>0.21174023507439699</v>
      </c>
      <c r="AA10" s="14">
        <v>0.31981319061112201</v>
      </c>
      <c r="AB10" s="14">
        <v>0.25312552797157101</v>
      </c>
      <c r="AC10" s="14">
        <v>0.26855472915881601</v>
      </c>
      <c r="AD10" s="14">
        <v>0.31237235801672403</v>
      </c>
      <c r="AE10" s="14"/>
      <c r="AF10" s="14">
        <v>0.39303660297778198</v>
      </c>
      <c r="AG10" s="14">
        <v>0.32118281371497298</v>
      </c>
      <c r="AH10" s="14">
        <v>0.279436787204556</v>
      </c>
      <c r="AI10" s="14">
        <v>0.294392579790616</v>
      </c>
      <c r="AJ10" s="14">
        <v>0.28724288277627302</v>
      </c>
      <c r="AK10" s="14">
        <v>0.31015434314872098</v>
      </c>
      <c r="AL10" s="14">
        <v>0.24994682581203201</v>
      </c>
      <c r="AM10" s="14">
        <v>0.24495431174318799</v>
      </c>
      <c r="AN10" s="14">
        <v>0.226240303848318</v>
      </c>
      <c r="AO10" s="14">
        <v>0.26834662875856502</v>
      </c>
      <c r="AP10" s="14">
        <v>0.220128625436739</v>
      </c>
      <c r="AQ10" s="14">
        <v>0.24056452589456301</v>
      </c>
      <c r="AR10" s="14">
        <v>0.250710050499027</v>
      </c>
      <c r="AS10" s="14">
        <v>0.23479090177859999</v>
      </c>
      <c r="AT10" s="14">
        <v>0.13939657674230499</v>
      </c>
      <c r="AU10" s="14">
        <v>0.206669659053351</v>
      </c>
      <c r="AV10" s="14"/>
      <c r="AW10" s="14">
        <v>0.235877607109823</v>
      </c>
      <c r="AX10" s="14">
        <v>0.29846212350428902</v>
      </c>
      <c r="AY10" s="14"/>
      <c r="AZ10" s="14">
        <v>0.16849509888804501</v>
      </c>
      <c r="BA10" s="14">
        <v>0.24197194705578801</v>
      </c>
      <c r="BB10" s="14" t="s">
        <v>98</v>
      </c>
      <c r="BC10" s="14">
        <v>0.34392699891478601</v>
      </c>
      <c r="BD10" s="14">
        <v>0.408435063292515</v>
      </c>
      <c r="BE10" s="14">
        <v>0.35631827649870801</v>
      </c>
      <c r="BF10" s="14">
        <v>0.29035933955537102</v>
      </c>
      <c r="BG10" s="14"/>
      <c r="BH10" s="14">
        <v>0.219336233592896</v>
      </c>
      <c r="BI10" s="14">
        <v>0.22987729700538601</v>
      </c>
      <c r="BJ10" s="14">
        <v>0.399276737061109</v>
      </c>
      <c r="BK10" s="14"/>
      <c r="BL10" s="14">
        <v>0.189984593279345</v>
      </c>
      <c r="BM10" s="14">
        <v>0.29871117328042401</v>
      </c>
      <c r="BN10" s="14">
        <v>0.21242386507361999</v>
      </c>
      <c r="BO10" s="14">
        <v>0.17639618033992699</v>
      </c>
      <c r="BP10" s="14">
        <v>0.38921771156566498</v>
      </c>
      <c r="BQ10" s="14"/>
      <c r="BR10" s="14">
        <v>0.23728042028464799</v>
      </c>
      <c r="BS10" s="14">
        <v>0.262101574505468</v>
      </c>
      <c r="BT10" s="14">
        <v>0.28799952794480699</v>
      </c>
    </row>
    <row r="11" spans="2:72" x14ac:dyDescent="0.25">
      <c r="B11" s="15" t="s">
        <v>92</v>
      </c>
      <c r="C11" s="20">
        <v>0.10851423882582099</v>
      </c>
      <c r="D11" s="20">
        <v>0.106088023985623</v>
      </c>
      <c r="E11" s="20">
        <v>0.11062818444979</v>
      </c>
      <c r="F11" s="20"/>
      <c r="G11" s="20">
        <v>0.19093821055701499</v>
      </c>
      <c r="H11" s="20">
        <v>0.11870666202108</v>
      </c>
      <c r="I11" s="20">
        <v>0.113126860512164</v>
      </c>
      <c r="J11" s="20">
        <v>9.6459490284903304E-2</v>
      </c>
      <c r="K11" s="20">
        <v>0.10537461391725</v>
      </c>
      <c r="L11" s="20">
        <v>5.3064154109174498E-2</v>
      </c>
      <c r="M11" s="20"/>
      <c r="N11" s="20">
        <v>8.2017254141901294E-2</v>
      </c>
      <c r="O11" s="20">
        <v>0.105977775187868</v>
      </c>
      <c r="P11" s="20">
        <v>0.111123738540937</v>
      </c>
      <c r="Q11" s="20">
        <v>0.136915420142113</v>
      </c>
      <c r="R11" s="20"/>
      <c r="S11" s="20">
        <v>0.15253831820887001</v>
      </c>
      <c r="T11" s="20">
        <v>8.7054157942997201E-2</v>
      </c>
      <c r="U11" s="20">
        <v>0.113252941002266</v>
      </c>
      <c r="V11" s="20">
        <v>0.108761739442353</v>
      </c>
      <c r="W11" s="20">
        <v>0.101327956279553</v>
      </c>
      <c r="X11" s="20">
        <v>0.122230446061876</v>
      </c>
      <c r="Y11" s="20">
        <v>9.0641753930376795E-2</v>
      </c>
      <c r="Z11" s="20">
        <v>0.148000985372089</v>
      </c>
      <c r="AA11" s="20">
        <v>0.108342737634309</v>
      </c>
      <c r="AB11" s="20">
        <v>8.6294980216369804E-2</v>
      </c>
      <c r="AC11" s="20">
        <v>7.7437855827191801E-2</v>
      </c>
      <c r="AD11" s="20">
        <v>7.2027293656708694E-2</v>
      </c>
      <c r="AE11" s="20"/>
      <c r="AF11" s="20">
        <v>5.9672581990740201E-2</v>
      </c>
      <c r="AG11" s="20">
        <v>0.170375299925839</v>
      </c>
      <c r="AH11" s="20">
        <v>9.9567922480459897E-2</v>
      </c>
      <c r="AI11" s="20">
        <v>0.10120141402609199</v>
      </c>
      <c r="AJ11" s="20">
        <v>0.13754934613110401</v>
      </c>
      <c r="AK11" s="20">
        <v>6.8703681074137393E-2</v>
      </c>
      <c r="AL11" s="20">
        <v>0.10559656469989601</v>
      </c>
      <c r="AM11" s="20">
        <v>9.9815071361881502E-2</v>
      </c>
      <c r="AN11" s="20">
        <v>0.107789657736738</v>
      </c>
      <c r="AO11" s="20">
        <v>8.3767063827057606E-2</v>
      </c>
      <c r="AP11" s="20">
        <v>5.66958684724422E-2</v>
      </c>
      <c r="AQ11" s="20">
        <v>9.2808287122110394E-2</v>
      </c>
      <c r="AR11" s="20">
        <v>7.9631318751293603E-2</v>
      </c>
      <c r="AS11" s="20">
        <v>0</v>
      </c>
      <c r="AT11" s="20">
        <v>0.15269473142861401</v>
      </c>
      <c r="AU11" s="20">
        <v>0.20023259550003999</v>
      </c>
      <c r="AV11" s="20"/>
      <c r="AW11" s="20">
        <v>9.0813215036511796E-2</v>
      </c>
      <c r="AX11" s="20">
        <v>0.13192380409353599</v>
      </c>
      <c r="AY11" s="20"/>
      <c r="AZ11" s="20">
        <v>8.56233818991428E-2</v>
      </c>
      <c r="BA11" s="20">
        <v>0.11106603900030999</v>
      </c>
      <c r="BB11" s="20" t="s">
        <v>98</v>
      </c>
      <c r="BC11" s="20">
        <v>0.12773282148749901</v>
      </c>
      <c r="BD11" s="20">
        <v>0.117332930059558</v>
      </c>
      <c r="BE11" s="20">
        <v>0.108178318127262</v>
      </c>
      <c r="BF11" s="20">
        <v>0.27400131666527699</v>
      </c>
      <c r="BG11" s="20"/>
      <c r="BH11" s="20">
        <v>8.4028314923526706E-2</v>
      </c>
      <c r="BI11" s="20">
        <v>9.5252547721032602E-2</v>
      </c>
      <c r="BJ11" s="20">
        <v>0.165870171814091</v>
      </c>
      <c r="BK11" s="20"/>
      <c r="BL11" s="20">
        <v>8.0972452595340902E-2</v>
      </c>
      <c r="BM11" s="20">
        <v>0.11331773575020899</v>
      </c>
      <c r="BN11" s="20">
        <v>2.0116661366115202E-2</v>
      </c>
      <c r="BO11" s="20">
        <v>0.16168809193353501</v>
      </c>
      <c r="BP11" s="20">
        <v>0.18873551943345199</v>
      </c>
      <c r="BQ11" s="20"/>
      <c r="BR11" s="20">
        <v>0.109983240960961</v>
      </c>
      <c r="BS11" s="20">
        <v>0.10463413973215099</v>
      </c>
      <c r="BT11" s="20">
        <v>2.08271049746276E-2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T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47" width="10.7109375" customWidth="1"/>
    <col min="48" max="48" width="2.140625" customWidth="1"/>
    <col min="49" max="50" width="10.7109375" customWidth="1"/>
    <col min="51" max="51" width="2.140625" customWidth="1"/>
    <col min="52" max="58" width="10.7109375" customWidth="1"/>
    <col min="59" max="59" width="2.140625" customWidth="1"/>
    <col min="60" max="62" width="10.7109375" customWidth="1"/>
    <col min="63" max="63" width="2.140625" customWidth="1"/>
    <col min="64" max="68" width="10.7109375" customWidth="1"/>
    <col min="69" max="69" width="2.140625" customWidth="1"/>
    <col min="70" max="72" width="10.7109375" customWidth="1"/>
    <col min="73" max="73" width="2.140625" customWidth="1"/>
  </cols>
  <sheetData>
    <row r="2" spans="2:72" ht="40.15" customHeight="1" x14ac:dyDescent="0.25">
      <c r="D2" s="28" t="s">
        <v>103</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5" spans="2:72" ht="30" customHeight="1" x14ac:dyDescent="0.25">
      <c r="B5" s="19"/>
      <c r="C5" s="19"/>
      <c r="D5" s="29" t="s">
        <v>75</v>
      </c>
      <c r="E5" s="29"/>
      <c r="F5" s="19"/>
      <c r="G5" s="29" t="s">
        <v>76</v>
      </c>
      <c r="H5" s="29"/>
      <c r="I5" s="29"/>
      <c r="J5" s="29"/>
      <c r="K5" s="29"/>
      <c r="L5" s="29"/>
      <c r="M5" s="19"/>
      <c r="N5" s="29" t="s">
        <v>77</v>
      </c>
      <c r="O5" s="29"/>
      <c r="P5" s="29"/>
      <c r="Q5" s="29"/>
      <c r="R5" s="19"/>
      <c r="S5" s="29" t="s">
        <v>78</v>
      </c>
      <c r="T5" s="29"/>
      <c r="U5" s="29"/>
      <c r="V5" s="29"/>
      <c r="W5" s="29"/>
      <c r="X5" s="29"/>
      <c r="Y5" s="29"/>
      <c r="Z5" s="29"/>
      <c r="AA5" s="29"/>
      <c r="AB5" s="29"/>
      <c r="AC5" s="29"/>
      <c r="AD5" s="29"/>
      <c r="AE5" s="19"/>
      <c r="AF5" s="29" t="s">
        <v>79</v>
      </c>
      <c r="AG5" s="29"/>
      <c r="AH5" s="29"/>
      <c r="AI5" s="29"/>
      <c r="AJ5" s="29"/>
      <c r="AK5" s="29"/>
      <c r="AL5" s="29"/>
      <c r="AM5" s="29"/>
      <c r="AN5" s="29"/>
      <c r="AO5" s="29"/>
      <c r="AP5" s="29"/>
      <c r="AQ5" s="29"/>
      <c r="AR5" s="29"/>
      <c r="AS5" s="29"/>
      <c r="AT5" s="29"/>
      <c r="AU5" s="29"/>
      <c r="AV5" s="19"/>
      <c r="AW5" s="29" t="s">
        <v>80</v>
      </c>
      <c r="AX5" s="29"/>
      <c r="AY5" s="19"/>
      <c r="AZ5" s="29" t="s">
        <v>81</v>
      </c>
      <c r="BA5" s="29"/>
      <c r="BB5" s="29"/>
      <c r="BC5" s="29"/>
      <c r="BD5" s="29"/>
      <c r="BE5" s="29"/>
      <c r="BF5" s="29"/>
      <c r="BG5" s="19"/>
      <c r="BH5" s="29" t="s">
        <v>82</v>
      </c>
      <c r="BI5" s="29"/>
      <c r="BJ5" s="29"/>
      <c r="BK5" s="19"/>
      <c r="BL5" s="29" t="s">
        <v>83</v>
      </c>
      <c r="BM5" s="29"/>
      <c r="BN5" s="29"/>
      <c r="BO5" s="29"/>
      <c r="BP5" s="29"/>
      <c r="BQ5" s="19"/>
      <c r="BR5" s="29" t="s">
        <v>84</v>
      </c>
      <c r="BS5" s="29"/>
      <c r="BT5" s="29"/>
    </row>
    <row r="6" spans="2:72" ht="75" x14ac:dyDescent="0.25">
      <c r="B6" t="s">
        <v>14</v>
      </c>
      <c r="C6" s="9" t="s">
        <v>15</v>
      </c>
      <c r="D6" s="12" t="s">
        <v>16</v>
      </c>
      <c r="E6" s="12" t="s">
        <v>17</v>
      </c>
      <c r="G6" s="12" t="s">
        <v>20</v>
      </c>
      <c r="H6" s="12" t="s">
        <v>21</v>
      </c>
      <c r="I6" s="12" t="s">
        <v>22</v>
      </c>
      <c r="J6" s="12" t="s">
        <v>23</v>
      </c>
      <c r="K6" s="12" t="s">
        <v>24</v>
      </c>
      <c r="L6" s="12" t="s">
        <v>25</v>
      </c>
      <c r="N6" s="12" t="s">
        <v>26</v>
      </c>
      <c r="O6" s="12" t="s">
        <v>27</v>
      </c>
      <c r="P6" s="12" t="s">
        <v>28</v>
      </c>
      <c r="Q6" s="12" t="s">
        <v>29</v>
      </c>
      <c r="S6" s="12" t="s">
        <v>30</v>
      </c>
      <c r="T6" s="12" t="s">
        <v>31</v>
      </c>
      <c r="U6" s="12" t="s">
        <v>32</v>
      </c>
      <c r="V6" s="12" t="s">
        <v>33</v>
      </c>
      <c r="W6" s="12" t="s">
        <v>34</v>
      </c>
      <c r="X6" s="12" t="s">
        <v>35</v>
      </c>
      <c r="Y6" s="12" t="s">
        <v>36</v>
      </c>
      <c r="Z6" s="12" t="s">
        <v>37</v>
      </c>
      <c r="AA6" s="12" t="s">
        <v>38</v>
      </c>
      <c r="AB6" s="12" t="s">
        <v>39</v>
      </c>
      <c r="AC6" s="12" t="s">
        <v>40</v>
      </c>
      <c r="AD6" s="12" t="s">
        <v>41</v>
      </c>
      <c r="AF6" s="12" t="s">
        <v>42</v>
      </c>
      <c r="AG6" s="12" t="s">
        <v>43</v>
      </c>
      <c r="AH6" s="12" t="s">
        <v>44</v>
      </c>
      <c r="AI6" s="12" t="s">
        <v>45</v>
      </c>
      <c r="AJ6" s="12" t="s">
        <v>46</v>
      </c>
      <c r="AK6" s="12" t="s">
        <v>47</v>
      </c>
      <c r="AL6" s="12" t="s">
        <v>48</v>
      </c>
      <c r="AM6" s="12" t="s">
        <v>49</v>
      </c>
      <c r="AN6" s="12" t="s">
        <v>50</v>
      </c>
      <c r="AO6" s="12" t="s">
        <v>51</v>
      </c>
      <c r="AP6" s="12" t="s">
        <v>52</v>
      </c>
      <c r="AQ6" s="12" t="s">
        <v>53</v>
      </c>
      <c r="AR6" s="12" t="s">
        <v>54</v>
      </c>
      <c r="AS6" s="12" t="s">
        <v>55</v>
      </c>
      <c r="AT6" s="12" t="s">
        <v>56</v>
      </c>
      <c r="AU6" s="12" t="s">
        <v>57</v>
      </c>
      <c r="AW6" s="12" t="s">
        <v>58</v>
      </c>
      <c r="AX6" s="12" t="s">
        <v>59</v>
      </c>
      <c r="AZ6" s="12" t="s">
        <v>60</v>
      </c>
      <c r="BA6" s="12" t="s">
        <v>61</v>
      </c>
      <c r="BB6" s="12" t="s">
        <v>62</v>
      </c>
      <c r="BC6" s="12" t="s">
        <v>63</v>
      </c>
      <c r="BD6" s="12" t="s">
        <v>64</v>
      </c>
      <c r="BE6" s="12" t="s">
        <v>65</v>
      </c>
      <c r="BF6" s="12" t="s">
        <v>66</v>
      </c>
      <c r="BH6" s="12" t="s">
        <v>67</v>
      </c>
      <c r="BI6" s="12" t="s">
        <v>68</v>
      </c>
      <c r="BJ6" s="12" t="s">
        <v>69</v>
      </c>
      <c r="BL6" s="12" t="s">
        <v>70</v>
      </c>
      <c r="BM6" s="12" t="s">
        <v>71</v>
      </c>
      <c r="BN6" s="12" t="s">
        <v>72</v>
      </c>
      <c r="BO6" s="12" t="s">
        <v>73</v>
      </c>
      <c r="BP6" s="12" t="s">
        <v>69</v>
      </c>
      <c r="BR6" s="12" t="s">
        <v>70</v>
      </c>
      <c r="BS6" s="12" t="s">
        <v>71</v>
      </c>
      <c r="BT6" s="12" t="s">
        <v>74</v>
      </c>
    </row>
    <row r="7" spans="2:72" ht="30" customHeight="1" x14ac:dyDescent="0.25">
      <c r="B7" s="10" t="s">
        <v>18</v>
      </c>
      <c r="C7" s="10">
        <v>2002</v>
      </c>
      <c r="D7" s="10">
        <v>975</v>
      </c>
      <c r="E7" s="10">
        <v>1020</v>
      </c>
      <c r="F7" s="10"/>
      <c r="G7" s="10">
        <v>295</v>
      </c>
      <c r="H7" s="10">
        <v>291</v>
      </c>
      <c r="I7" s="10">
        <v>353</v>
      </c>
      <c r="J7" s="10">
        <v>350</v>
      </c>
      <c r="K7" s="10">
        <v>289</v>
      </c>
      <c r="L7" s="10">
        <v>424</v>
      </c>
      <c r="M7" s="10"/>
      <c r="N7" s="10">
        <v>601</v>
      </c>
      <c r="O7" s="10">
        <v>578</v>
      </c>
      <c r="P7" s="10">
        <v>374</v>
      </c>
      <c r="Q7" s="10">
        <v>441</v>
      </c>
      <c r="R7" s="10"/>
      <c r="S7" s="10">
        <v>225</v>
      </c>
      <c r="T7" s="10">
        <v>289</v>
      </c>
      <c r="U7" s="10">
        <v>178</v>
      </c>
      <c r="V7" s="10">
        <v>185</v>
      </c>
      <c r="W7" s="10">
        <v>149</v>
      </c>
      <c r="X7" s="10">
        <v>171</v>
      </c>
      <c r="Y7" s="10">
        <v>177</v>
      </c>
      <c r="Z7" s="10">
        <v>86</v>
      </c>
      <c r="AA7" s="10">
        <v>243</v>
      </c>
      <c r="AB7" s="10">
        <v>160</v>
      </c>
      <c r="AC7" s="10">
        <v>98</v>
      </c>
      <c r="AD7" s="10">
        <v>41</v>
      </c>
      <c r="AE7" s="10"/>
      <c r="AF7" s="10">
        <v>17</v>
      </c>
      <c r="AG7" s="10">
        <v>135</v>
      </c>
      <c r="AH7" s="10">
        <v>158</v>
      </c>
      <c r="AI7" s="10">
        <v>184</v>
      </c>
      <c r="AJ7" s="10">
        <v>194</v>
      </c>
      <c r="AK7" s="10">
        <v>195</v>
      </c>
      <c r="AL7" s="10">
        <v>163</v>
      </c>
      <c r="AM7" s="10">
        <v>138</v>
      </c>
      <c r="AN7" s="10">
        <v>136</v>
      </c>
      <c r="AO7" s="10">
        <v>98</v>
      </c>
      <c r="AP7" s="10">
        <v>152</v>
      </c>
      <c r="AQ7" s="10">
        <v>112</v>
      </c>
      <c r="AR7" s="10">
        <v>73</v>
      </c>
      <c r="AS7" s="10">
        <v>41</v>
      </c>
      <c r="AT7" s="10">
        <v>43</v>
      </c>
      <c r="AU7" s="10">
        <v>61</v>
      </c>
      <c r="AV7" s="10"/>
      <c r="AW7" s="10">
        <v>1143</v>
      </c>
      <c r="AX7" s="10">
        <v>859</v>
      </c>
      <c r="AY7" s="10"/>
      <c r="AZ7" s="10">
        <v>713</v>
      </c>
      <c r="BA7" s="10">
        <v>565</v>
      </c>
      <c r="BB7" s="10" t="s">
        <v>97</v>
      </c>
      <c r="BC7" s="10">
        <v>118</v>
      </c>
      <c r="BD7" s="10">
        <v>171</v>
      </c>
      <c r="BE7" s="10">
        <v>372</v>
      </c>
      <c r="BF7" s="10">
        <v>45</v>
      </c>
      <c r="BG7" s="10"/>
      <c r="BH7" s="10">
        <v>738</v>
      </c>
      <c r="BI7" s="10">
        <v>874</v>
      </c>
      <c r="BJ7" s="10">
        <v>216</v>
      </c>
      <c r="BK7" s="10"/>
      <c r="BL7" s="10">
        <v>716</v>
      </c>
      <c r="BM7" s="10">
        <v>624</v>
      </c>
      <c r="BN7" s="10">
        <v>147</v>
      </c>
      <c r="BO7" s="10">
        <v>25</v>
      </c>
      <c r="BP7" s="10">
        <v>220</v>
      </c>
      <c r="BQ7" s="10"/>
      <c r="BR7" s="10">
        <v>384</v>
      </c>
      <c r="BS7" s="10">
        <v>844</v>
      </c>
      <c r="BT7" s="10">
        <v>127</v>
      </c>
    </row>
    <row r="8" spans="2:72" ht="30" customHeight="1" x14ac:dyDescent="0.25">
      <c r="B8" s="11" t="s">
        <v>19</v>
      </c>
      <c r="C8" s="11">
        <v>2002</v>
      </c>
      <c r="D8" s="11">
        <v>986</v>
      </c>
      <c r="E8" s="11">
        <v>1009</v>
      </c>
      <c r="F8" s="11"/>
      <c r="G8" s="11">
        <v>281</v>
      </c>
      <c r="H8" s="11">
        <v>340</v>
      </c>
      <c r="I8" s="11">
        <v>341</v>
      </c>
      <c r="J8" s="11">
        <v>340</v>
      </c>
      <c r="K8" s="11">
        <v>281</v>
      </c>
      <c r="L8" s="11">
        <v>419</v>
      </c>
      <c r="M8" s="11"/>
      <c r="N8" s="11">
        <v>539</v>
      </c>
      <c r="O8" s="11">
        <v>518</v>
      </c>
      <c r="P8" s="11">
        <v>439</v>
      </c>
      <c r="Q8" s="11">
        <v>498</v>
      </c>
      <c r="R8" s="11"/>
      <c r="S8" s="11">
        <v>281</v>
      </c>
      <c r="T8" s="11">
        <v>261</v>
      </c>
      <c r="U8" s="11">
        <v>160</v>
      </c>
      <c r="V8" s="11">
        <v>180</v>
      </c>
      <c r="W8" s="11">
        <v>140</v>
      </c>
      <c r="X8" s="11">
        <v>180</v>
      </c>
      <c r="Y8" s="11">
        <v>160</v>
      </c>
      <c r="Z8" s="11">
        <v>80</v>
      </c>
      <c r="AA8" s="11">
        <v>220</v>
      </c>
      <c r="AB8" s="11">
        <v>180</v>
      </c>
      <c r="AC8" s="11">
        <v>100</v>
      </c>
      <c r="AD8" s="11">
        <v>60</v>
      </c>
      <c r="AE8" s="11"/>
      <c r="AF8" s="11">
        <v>16</v>
      </c>
      <c r="AG8" s="11">
        <v>138</v>
      </c>
      <c r="AH8" s="11">
        <v>163</v>
      </c>
      <c r="AI8" s="11">
        <v>186</v>
      </c>
      <c r="AJ8" s="11">
        <v>199</v>
      </c>
      <c r="AK8" s="11">
        <v>198</v>
      </c>
      <c r="AL8" s="11">
        <v>168</v>
      </c>
      <c r="AM8" s="11">
        <v>139</v>
      </c>
      <c r="AN8" s="11">
        <v>133</v>
      </c>
      <c r="AO8" s="11">
        <v>95</v>
      </c>
      <c r="AP8" s="11">
        <v>146</v>
      </c>
      <c r="AQ8" s="11">
        <v>108</v>
      </c>
      <c r="AR8" s="11">
        <v>71</v>
      </c>
      <c r="AS8" s="11">
        <v>39</v>
      </c>
      <c r="AT8" s="11">
        <v>43</v>
      </c>
      <c r="AU8" s="11">
        <v>56</v>
      </c>
      <c r="AV8" s="11"/>
      <c r="AW8" s="11">
        <v>1140</v>
      </c>
      <c r="AX8" s="11">
        <v>862</v>
      </c>
      <c r="AY8" s="11"/>
      <c r="AZ8" s="11">
        <v>695</v>
      </c>
      <c r="BA8" s="11">
        <v>554</v>
      </c>
      <c r="BB8" s="11" t="s">
        <v>97</v>
      </c>
      <c r="BC8" s="11">
        <v>132</v>
      </c>
      <c r="BD8" s="11">
        <v>180</v>
      </c>
      <c r="BE8" s="11">
        <v>378</v>
      </c>
      <c r="BF8" s="11">
        <v>46</v>
      </c>
      <c r="BG8" s="11"/>
      <c r="BH8" s="11">
        <v>743</v>
      </c>
      <c r="BI8" s="11">
        <v>864</v>
      </c>
      <c r="BJ8" s="11">
        <v>226</v>
      </c>
      <c r="BK8" s="11"/>
      <c r="BL8" s="11">
        <v>689</v>
      </c>
      <c r="BM8" s="11">
        <v>629</v>
      </c>
      <c r="BN8" s="11">
        <v>143</v>
      </c>
      <c r="BO8" s="11">
        <v>26</v>
      </c>
      <c r="BP8" s="11">
        <v>230</v>
      </c>
      <c r="BQ8" s="11"/>
      <c r="BR8" s="11">
        <v>376</v>
      </c>
      <c r="BS8" s="11">
        <v>844</v>
      </c>
      <c r="BT8" s="11">
        <v>120</v>
      </c>
    </row>
    <row r="9" spans="2:72" ht="30" x14ac:dyDescent="0.25">
      <c r="B9" s="15" t="s">
        <v>90</v>
      </c>
      <c r="C9" s="14">
        <v>0.59095199870688497</v>
      </c>
      <c r="D9" s="14">
        <v>0.62099181062183995</v>
      </c>
      <c r="E9" s="14">
        <v>0.56309928054647096</v>
      </c>
      <c r="F9" s="14"/>
      <c r="G9" s="14">
        <v>0.48638876346804499</v>
      </c>
      <c r="H9" s="14">
        <v>0.59302132416078301</v>
      </c>
      <c r="I9" s="14">
        <v>0.592464472444304</v>
      </c>
      <c r="J9" s="14">
        <v>0.60157111793697204</v>
      </c>
      <c r="K9" s="14">
        <v>0.63032531205578701</v>
      </c>
      <c r="L9" s="14">
        <v>0.62317452276321705</v>
      </c>
      <c r="M9" s="14"/>
      <c r="N9" s="14">
        <v>0.64049622338857004</v>
      </c>
      <c r="O9" s="14">
        <v>0.57371717421435897</v>
      </c>
      <c r="P9" s="14">
        <v>0.59437175645295903</v>
      </c>
      <c r="Q9" s="14">
        <v>0.552312414106928</v>
      </c>
      <c r="R9" s="14"/>
      <c r="S9" s="14">
        <v>0.55831821939243598</v>
      </c>
      <c r="T9" s="14">
        <v>0.58632234126948701</v>
      </c>
      <c r="U9" s="14">
        <v>0.55920439131276001</v>
      </c>
      <c r="V9" s="14">
        <v>0.65125486343309702</v>
      </c>
      <c r="W9" s="14">
        <v>0.58924178617603395</v>
      </c>
      <c r="X9" s="14">
        <v>0.61833939552085304</v>
      </c>
      <c r="Y9" s="14">
        <v>0.62589346348331398</v>
      </c>
      <c r="Z9" s="14">
        <v>0.63438802075662004</v>
      </c>
      <c r="AA9" s="14">
        <v>0.54542505385067896</v>
      </c>
      <c r="AB9" s="14">
        <v>0.58352928729771003</v>
      </c>
      <c r="AC9" s="14">
        <v>0.625796497337192</v>
      </c>
      <c r="AD9" s="14">
        <v>0.56950632001870405</v>
      </c>
      <c r="AE9" s="14"/>
      <c r="AF9" s="14">
        <v>0.56301742268634303</v>
      </c>
      <c r="AG9" s="14">
        <v>0.51596172752973501</v>
      </c>
      <c r="AH9" s="14">
        <v>0.52694916677765302</v>
      </c>
      <c r="AI9" s="14">
        <v>0.60369420746969404</v>
      </c>
      <c r="AJ9" s="14">
        <v>0.56512450976907103</v>
      </c>
      <c r="AK9" s="14">
        <v>0.57270031893117901</v>
      </c>
      <c r="AL9" s="14">
        <v>0.63575662247572395</v>
      </c>
      <c r="AM9" s="14">
        <v>0.60277527437478295</v>
      </c>
      <c r="AN9" s="14">
        <v>0.62193830299238995</v>
      </c>
      <c r="AO9" s="14">
        <v>0.57504309397440401</v>
      </c>
      <c r="AP9" s="14">
        <v>0.59425171115375497</v>
      </c>
      <c r="AQ9" s="14">
        <v>0.67081972429792502</v>
      </c>
      <c r="AR9" s="14">
        <v>0.65674641239972897</v>
      </c>
      <c r="AS9" s="14">
        <v>0.65798071281287995</v>
      </c>
      <c r="AT9" s="14">
        <v>0.67753730122601297</v>
      </c>
      <c r="AU9" s="14">
        <v>0.59217788617632605</v>
      </c>
      <c r="AV9" s="14"/>
      <c r="AW9" s="14">
        <v>0.62073389242066901</v>
      </c>
      <c r="AX9" s="14">
        <v>0.55156550937229298</v>
      </c>
      <c r="AY9" s="14"/>
      <c r="AZ9" s="14">
        <v>0.64546016025178499</v>
      </c>
      <c r="BA9" s="14">
        <v>0.58351272686361</v>
      </c>
      <c r="BB9" s="14" t="s">
        <v>98</v>
      </c>
      <c r="BC9" s="14">
        <v>0.56895248256604602</v>
      </c>
      <c r="BD9" s="14">
        <v>0.52605573050835597</v>
      </c>
      <c r="BE9" s="14">
        <v>0.56026166981241998</v>
      </c>
      <c r="BF9" s="14">
        <v>0.43431291481658901</v>
      </c>
      <c r="BG9" s="14"/>
      <c r="BH9" s="14">
        <v>0.62730958031568995</v>
      </c>
      <c r="BI9" s="14">
        <v>0.60972724691703095</v>
      </c>
      <c r="BJ9" s="14">
        <v>0.475337041200668</v>
      </c>
      <c r="BK9" s="14"/>
      <c r="BL9" s="14">
        <v>0.646310583120278</v>
      </c>
      <c r="BM9" s="14">
        <v>0.57223118955167696</v>
      </c>
      <c r="BN9" s="14">
        <v>0.64146170762711396</v>
      </c>
      <c r="BO9" s="14">
        <v>0.70196853536123305</v>
      </c>
      <c r="BP9" s="14">
        <v>0.45917265809061403</v>
      </c>
      <c r="BQ9" s="14"/>
      <c r="BR9" s="14">
        <v>0.63384400814441</v>
      </c>
      <c r="BS9" s="14">
        <v>0.57894926221436804</v>
      </c>
      <c r="BT9" s="14">
        <v>0.66459121505124696</v>
      </c>
    </row>
    <row r="10" spans="2:72" ht="30" x14ac:dyDescent="0.25">
      <c r="B10" s="15" t="s">
        <v>91</v>
      </c>
      <c r="C10" s="14">
        <v>0.29335585434445099</v>
      </c>
      <c r="D10" s="14">
        <v>0.28922272791926801</v>
      </c>
      <c r="E10" s="14">
        <v>0.29508757413312903</v>
      </c>
      <c r="F10" s="14"/>
      <c r="G10" s="14">
        <v>0.33341659468020901</v>
      </c>
      <c r="H10" s="14">
        <v>0.296724460766355</v>
      </c>
      <c r="I10" s="14">
        <v>0.29760332512808801</v>
      </c>
      <c r="J10" s="14">
        <v>0.26954941072426197</v>
      </c>
      <c r="K10" s="14">
        <v>0.27480265714763402</v>
      </c>
      <c r="L10" s="14">
        <v>0.29205140724608197</v>
      </c>
      <c r="M10" s="14"/>
      <c r="N10" s="14">
        <v>0.27957325855139398</v>
      </c>
      <c r="O10" s="14">
        <v>0.30232953456280198</v>
      </c>
      <c r="P10" s="14">
        <v>0.292778288974893</v>
      </c>
      <c r="Q10" s="14">
        <v>0.29987699172236099</v>
      </c>
      <c r="R10" s="14"/>
      <c r="S10" s="14">
        <v>0.27742794779350399</v>
      </c>
      <c r="T10" s="14">
        <v>0.30438781078412802</v>
      </c>
      <c r="U10" s="14">
        <v>0.339272826215121</v>
      </c>
      <c r="V10" s="14">
        <v>0.20500405033351801</v>
      </c>
      <c r="W10" s="14">
        <v>0.33446799293764901</v>
      </c>
      <c r="X10" s="14">
        <v>0.25549902883430903</v>
      </c>
      <c r="Y10" s="14">
        <v>0.259783862756919</v>
      </c>
      <c r="Z10" s="14">
        <v>0.26683602817673202</v>
      </c>
      <c r="AA10" s="14">
        <v>0.33029271427360501</v>
      </c>
      <c r="AB10" s="14">
        <v>0.349527760127264</v>
      </c>
      <c r="AC10" s="14">
        <v>0.29929505306833598</v>
      </c>
      <c r="AD10" s="14">
        <v>0.29125769095199799</v>
      </c>
      <c r="AE10" s="14"/>
      <c r="AF10" s="14">
        <v>0.30896607396114101</v>
      </c>
      <c r="AG10" s="14">
        <v>0.33390922153526298</v>
      </c>
      <c r="AH10" s="14">
        <v>0.35970742231398101</v>
      </c>
      <c r="AI10" s="14">
        <v>0.29595058702834898</v>
      </c>
      <c r="AJ10" s="14">
        <v>0.29579448747554399</v>
      </c>
      <c r="AK10" s="14">
        <v>0.309581671025348</v>
      </c>
      <c r="AL10" s="14">
        <v>0.27296825107356698</v>
      </c>
      <c r="AM10" s="14">
        <v>0.323427059732939</v>
      </c>
      <c r="AN10" s="14">
        <v>0.240152211404107</v>
      </c>
      <c r="AO10" s="14">
        <v>0.33864015617540899</v>
      </c>
      <c r="AP10" s="14">
        <v>0.31678814535135702</v>
      </c>
      <c r="AQ10" s="14">
        <v>0.19435504983854399</v>
      </c>
      <c r="AR10" s="14">
        <v>0.27629128564204403</v>
      </c>
      <c r="AS10" s="14">
        <v>0.28578737218529898</v>
      </c>
      <c r="AT10" s="14">
        <v>0.28162801625943801</v>
      </c>
      <c r="AU10" s="14">
        <v>0.25244987941066799</v>
      </c>
      <c r="AV10" s="14"/>
      <c r="AW10" s="14">
        <v>0.28069651167966397</v>
      </c>
      <c r="AX10" s="14">
        <v>0.310097807345874</v>
      </c>
      <c r="AY10" s="14"/>
      <c r="AZ10" s="14">
        <v>0.26279246717731503</v>
      </c>
      <c r="BA10" s="14">
        <v>0.29001534823060898</v>
      </c>
      <c r="BB10" s="14" t="s">
        <v>98</v>
      </c>
      <c r="BC10" s="14">
        <v>0.33034193270913498</v>
      </c>
      <c r="BD10" s="14">
        <v>0.37335272811800702</v>
      </c>
      <c r="BE10" s="14">
        <v>0.30789004021335498</v>
      </c>
      <c r="BF10" s="14">
        <v>0.275506685341044</v>
      </c>
      <c r="BG10" s="14"/>
      <c r="BH10" s="14">
        <v>0.27113927739416099</v>
      </c>
      <c r="BI10" s="14">
        <v>0.29476244187830503</v>
      </c>
      <c r="BJ10" s="14">
        <v>0.34808622714418902</v>
      </c>
      <c r="BK10" s="14"/>
      <c r="BL10" s="14">
        <v>0.26916518213111401</v>
      </c>
      <c r="BM10" s="14">
        <v>0.296882364261427</v>
      </c>
      <c r="BN10" s="14">
        <v>0.29932032605779202</v>
      </c>
      <c r="BO10" s="14">
        <v>0.18124416189313</v>
      </c>
      <c r="BP10" s="14">
        <v>0.407426689283861</v>
      </c>
      <c r="BQ10" s="14"/>
      <c r="BR10" s="14">
        <v>0.26879435608878199</v>
      </c>
      <c r="BS10" s="14">
        <v>0.29813526092842302</v>
      </c>
      <c r="BT10" s="14">
        <v>0.28421220207924902</v>
      </c>
    </row>
    <row r="11" spans="2:72" x14ac:dyDescent="0.25">
      <c r="B11" s="15" t="s">
        <v>92</v>
      </c>
      <c r="C11" s="20">
        <v>0.115692146948665</v>
      </c>
      <c r="D11" s="20">
        <v>8.9785461458892102E-2</v>
      </c>
      <c r="E11" s="20">
        <v>0.14181314532040001</v>
      </c>
      <c r="F11" s="20"/>
      <c r="G11" s="20">
        <v>0.180194641851746</v>
      </c>
      <c r="H11" s="20">
        <v>0.110254215072862</v>
      </c>
      <c r="I11" s="20">
        <v>0.109932202427608</v>
      </c>
      <c r="J11" s="20">
        <v>0.12887947133876601</v>
      </c>
      <c r="K11" s="20">
        <v>9.4872030796578993E-2</v>
      </c>
      <c r="L11" s="20">
        <v>8.4774069990700696E-2</v>
      </c>
      <c r="M11" s="20"/>
      <c r="N11" s="20">
        <v>7.9930518060035802E-2</v>
      </c>
      <c r="O11" s="20">
        <v>0.123953291222839</v>
      </c>
      <c r="P11" s="20">
        <v>0.112849954572149</v>
      </c>
      <c r="Q11" s="20">
        <v>0.14781059417071099</v>
      </c>
      <c r="R11" s="20"/>
      <c r="S11" s="20">
        <v>0.164253832814061</v>
      </c>
      <c r="T11" s="20">
        <v>0.10928984794638499</v>
      </c>
      <c r="U11" s="20">
        <v>0.101522782472119</v>
      </c>
      <c r="V11" s="20">
        <v>0.143741086233385</v>
      </c>
      <c r="W11" s="20">
        <v>7.6290220886317997E-2</v>
      </c>
      <c r="X11" s="20">
        <v>0.12616157564483799</v>
      </c>
      <c r="Y11" s="20">
        <v>0.114322673759767</v>
      </c>
      <c r="Z11" s="20">
        <v>9.8775951066648299E-2</v>
      </c>
      <c r="AA11" s="20">
        <v>0.12428223187571601</v>
      </c>
      <c r="AB11" s="20">
        <v>6.6942952575026096E-2</v>
      </c>
      <c r="AC11" s="20">
        <v>7.4908449594471405E-2</v>
      </c>
      <c r="AD11" s="20">
        <v>0.13923598902929801</v>
      </c>
      <c r="AE11" s="20"/>
      <c r="AF11" s="20">
        <v>0.12801650335251599</v>
      </c>
      <c r="AG11" s="20">
        <v>0.15012905093500201</v>
      </c>
      <c r="AH11" s="20">
        <v>0.113343410908366</v>
      </c>
      <c r="AI11" s="20">
        <v>0.10035520550195599</v>
      </c>
      <c r="AJ11" s="20">
        <v>0.13908100275538501</v>
      </c>
      <c r="AK11" s="20">
        <v>0.117718010043473</v>
      </c>
      <c r="AL11" s="20">
        <v>9.1275126450709093E-2</v>
      </c>
      <c r="AM11" s="20">
        <v>7.3797665892278097E-2</v>
      </c>
      <c r="AN11" s="20">
        <v>0.137909485603503</v>
      </c>
      <c r="AO11" s="20">
        <v>8.6316749850187502E-2</v>
      </c>
      <c r="AP11" s="20">
        <v>8.8960143494888094E-2</v>
      </c>
      <c r="AQ11" s="20">
        <v>0.13482522586353099</v>
      </c>
      <c r="AR11" s="20">
        <v>6.6962301958227E-2</v>
      </c>
      <c r="AS11" s="20">
        <v>5.62319150018218E-2</v>
      </c>
      <c r="AT11" s="20">
        <v>4.0834682514548901E-2</v>
      </c>
      <c r="AU11" s="20">
        <v>0.15537223441300599</v>
      </c>
      <c r="AV11" s="20"/>
      <c r="AW11" s="20">
        <v>9.8569595899667198E-2</v>
      </c>
      <c r="AX11" s="20">
        <v>0.13833668328183299</v>
      </c>
      <c r="AY11" s="20"/>
      <c r="AZ11" s="20">
        <v>9.1747372570899904E-2</v>
      </c>
      <c r="BA11" s="20">
        <v>0.12647192490578099</v>
      </c>
      <c r="BB11" s="20" t="s">
        <v>98</v>
      </c>
      <c r="BC11" s="20">
        <v>0.100705584724819</v>
      </c>
      <c r="BD11" s="20">
        <v>0.100591541373638</v>
      </c>
      <c r="BE11" s="20">
        <v>0.13184828997422501</v>
      </c>
      <c r="BF11" s="20">
        <v>0.29018039984236799</v>
      </c>
      <c r="BG11" s="20"/>
      <c r="BH11" s="20">
        <v>0.10155114229015</v>
      </c>
      <c r="BI11" s="20">
        <v>9.5510311204663495E-2</v>
      </c>
      <c r="BJ11" s="20">
        <v>0.17657673165514301</v>
      </c>
      <c r="BK11" s="20"/>
      <c r="BL11" s="20">
        <v>8.4524234748608096E-2</v>
      </c>
      <c r="BM11" s="20">
        <v>0.13088644618689599</v>
      </c>
      <c r="BN11" s="20">
        <v>5.9217966315094003E-2</v>
      </c>
      <c r="BO11" s="20">
        <v>0.11678730274563701</v>
      </c>
      <c r="BP11" s="20">
        <v>0.133400652625525</v>
      </c>
      <c r="BQ11" s="20"/>
      <c r="BR11" s="20">
        <v>9.7361635766807994E-2</v>
      </c>
      <c r="BS11" s="20">
        <v>0.12291547685720899</v>
      </c>
      <c r="BT11" s="20">
        <v>5.1196582869504202E-2</v>
      </c>
    </row>
    <row r="12" spans="2:72" x14ac:dyDescent="0.25">
      <c r="B12" s="16"/>
    </row>
    <row r="13" spans="2:72" x14ac:dyDescent="0.25">
      <c r="B13" t="s">
        <v>94</v>
      </c>
    </row>
    <row r="14" spans="2:72" x14ac:dyDescent="0.25">
      <c r="B14" t="s">
        <v>95</v>
      </c>
    </row>
    <row r="16" spans="2:72" x14ac:dyDescent="0.25">
      <c r="B16" s="8" t="str">
        <f>HYPERLINK("#'Contents'!A1", "Return to Contents")</f>
        <v>Return to Contents</v>
      </c>
    </row>
  </sheetData>
  <mergeCells count="11">
    <mergeCell ref="BR5:BT5"/>
    <mergeCell ref="D5:E5"/>
    <mergeCell ref="G5:L5"/>
    <mergeCell ref="N5:Q5"/>
    <mergeCell ref="S5:AD5"/>
    <mergeCell ref="AF5:AU5"/>
    <mergeCell ref="D2:BL2"/>
    <mergeCell ref="AW5:AX5"/>
    <mergeCell ref="AZ5:BF5"/>
    <mergeCell ref="BH5:BJ5"/>
    <mergeCell ref="BL5:BP5"/>
  </mergeCells>
  <pageMargins left="0.7" right="0.7" top="0.75" bottom="0.75" header="0.3" footer="0.3"/>
  <pageSetup paperSize="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1BEAD7048C3D4E947E36472C671EAE" ma:contentTypeVersion="16" ma:contentTypeDescription="Create a new document." ma:contentTypeScope="" ma:versionID="ad511047c5ecad97272051d704c62720">
  <xsd:schema xmlns:xsd="http://www.w3.org/2001/XMLSchema" xmlns:xs="http://www.w3.org/2001/XMLSchema" xmlns:p="http://schemas.microsoft.com/office/2006/metadata/properties" xmlns:ns2="77a1dea7-2019-4ac9-baa4-394013beff0c" xmlns:ns3="f238632d-99a4-4c7b-b2cd-8ef01bba6f02" targetNamespace="http://schemas.microsoft.com/office/2006/metadata/properties" ma:root="true" ma:fieldsID="db9bc0279b2a785e6002095d3222c2ea" ns2:_="" ns3:_="">
    <xsd:import namespace="77a1dea7-2019-4ac9-baa4-394013beff0c"/>
    <xsd:import namespace="f238632d-99a4-4c7b-b2cd-8ef01bba6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1dea7-2019-4ac9-baa4-394013beff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492324-c10d-489e-bebb-c982c833b1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38632d-99a4-4c7b-b2cd-8ef01bba6f0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53a1467-a8bc-475e-93fa-226dcfb439f2}" ma:internalName="TaxCatchAll" ma:showField="CatchAllData" ma:web="f238632d-99a4-4c7b-b2cd-8ef01bba6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238632d-99a4-4c7b-b2cd-8ef01bba6f02" xsi:nil="true"/>
    <lcf76f155ced4ddcb4097134ff3c332f xmlns="77a1dea7-2019-4ac9-baa4-394013beff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5B2F9A-F805-4594-A7DE-14B1A79A2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1dea7-2019-4ac9-baa4-394013beff0c"/>
    <ds:schemaRef ds:uri="f238632d-99a4-4c7b-b2cd-8ef01bba6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CC47F8-4795-411B-98A7-7E734111BE33}">
  <ds:schemaRefs>
    <ds:schemaRef ds:uri="http://schemas.microsoft.com/sharepoint/v3/contenttype/forms"/>
  </ds:schemaRefs>
</ds:datastoreItem>
</file>

<file path=customXml/itemProps3.xml><?xml version="1.0" encoding="utf-8"?>
<ds:datastoreItem xmlns:ds="http://schemas.openxmlformats.org/officeDocument/2006/customXml" ds:itemID="{26905EB5-0DD1-48B8-A948-8C763A1EBBCD}">
  <ds:schemaRefs>
    <ds:schemaRef ds:uri="http://schemas.microsoft.com/office/2006/metadata/properties"/>
    <ds:schemaRef ds:uri="http://schemas.microsoft.com/office/infopath/2007/PartnerControls"/>
    <ds:schemaRef ds:uri="f238632d-99a4-4c7b-b2cd-8ef01bba6f02"/>
    <ds:schemaRef ds:uri="77a1dea7-2019-4ac9-baa4-394013beff0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Cover Sheet</vt:lpstr>
      <vt:lpstr>Contents</vt:lpstr>
      <vt:lpstr>Full Results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iwitt</dc:creator>
  <cp:lastModifiedBy>Amy Norman</cp:lastModifiedBy>
  <dcterms:created xsi:type="dcterms:W3CDTF">2022-10-26T09:53:47Z</dcterms:created>
  <dcterms:modified xsi:type="dcterms:W3CDTF">2022-12-01T12:22:49Z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0x010100D01BEAD7048C3D4E947E36472C671EAE</vt:lpwstr>
  </property>
  <property fmtid="{D5CDD505-2E9C-101B-9397-08002B2CF9AE}" pid="3" name="MediaServiceImageTags">
    <vt:lpwstr/>
  </property>
</Properties>
</file>